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530" windowHeight="4410" activeTab="8"/>
  </bookViews>
  <sheets>
    <sheet name="15 นาที" sheetId="1" r:id="rId1"/>
    <sheet name="30 นาที " sheetId="2" r:id="rId2"/>
    <sheet name="45 นาที " sheetId="3" r:id="rId3"/>
    <sheet name="1 ชม. " sheetId="4" r:id="rId4"/>
    <sheet name="2 ชม. " sheetId="5" r:id="rId5"/>
    <sheet name="3 ชม." sheetId="6" r:id="rId6"/>
    <sheet name="6 ชม." sheetId="7" r:id="rId7"/>
    <sheet name="12 ชม. " sheetId="8" r:id="rId8"/>
    <sheet name="24 ชม. " sheetId="9" r:id="rId9"/>
    <sheet name="กราฟ" sheetId="10" r:id="rId10"/>
  </sheets>
  <definedNames/>
  <calcPr fullCalcOnLoad="1"/>
</workbook>
</file>

<file path=xl/sharedStrings.xml><?xml version="1.0" encoding="utf-8"?>
<sst xmlns="http://schemas.openxmlformats.org/spreadsheetml/2006/main" count="448" uniqueCount="47">
  <si>
    <t xml:space="preserve"> </t>
  </si>
  <si>
    <t>ปีน้ำ</t>
  </si>
  <si>
    <t>การหาค่าปริมาณน้ำฝนสูงสุด</t>
  </si>
  <si>
    <t>theoretical value for the mean yn</t>
  </si>
  <si>
    <t>โดยวิธีของกัมเบล</t>
  </si>
  <si>
    <t>จำนวณของข้อมูล     =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</si>
  <si>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</si>
  <si>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</si>
  <si>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</si>
  <si>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</si>
  <si>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</si>
  <si>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</si>
  <si>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</si>
  <si>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</si>
  <si>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</si>
  <si>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</si>
  <si>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</si>
  <si>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มม.</t>
  </si>
  <si>
    <t>Yn</t>
  </si>
  <si>
    <t>Sn</t>
  </si>
  <si>
    <t xml:space="preserve"> การคำนวณใช้วิธีของ กัมเบล (GUMBEL DISTRIBUTION)</t>
  </si>
  <si>
    <t>ฝนสูงสุดราย 15 นาที</t>
  </si>
  <si>
    <t>สถานี สชป.1</t>
  </si>
  <si>
    <t>ฝนสูงสุดราย 3 ชม.</t>
  </si>
  <si>
    <t>ฝนสูงสุดราย 2 ชม.</t>
  </si>
  <si>
    <t>ฝนสูงสุดราย 1 ชม.</t>
  </si>
  <si>
    <t>ฝนสูงสุดราย 45 นาที</t>
  </si>
  <si>
    <t>ฝนสูงสุดราย 30 นาที</t>
  </si>
  <si>
    <t>ฝนสูงสุดราย 6 ชม.</t>
  </si>
  <si>
    <t>ฝนสูงสุดราย 12 ชม.</t>
  </si>
  <si>
    <t>ฝนสูงสุดราย 24 ชม.</t>
  </si>
  <si>
    <t>เวลา</t>
  </si>
  <si>
    <t>15 นาที</t>
  </si>
  <si>
    <t>30 นาที</t>
  </si>
  <si>
    <t>45 นาที</t>
  </si>
  <si>
    <t>รอบปีการเกิดซ้ำ - ปี</t>
  </si>
  <si>
    <t>1 ชั่งโมง</t>
  </si>
  <si>
    <t>2 ชั่วโมง</t>
  </si>
  <si>
    <t>3 ชั่วโมง</t>
  </si>
  <si>
    <t>6 ชั่วโมง</t>
  </si>
  <si>
    <t>12 ชั่วโมง</t>
  </si>
  <si>
    <t>24 ชั่วโมง</t>
  </si>
  <si>
    <t>รอบปีการเกิดซ้ำ - ปี (มิลลิเมตร/ชั่วโมง)</t>
  </si>
  <si>
    <t>(ชั่วโมง)</t>
  </si>
  <si>
    <t>สถานี  สชป.1 อ.เมือง จ.เชียงใหม่</t>
  </si>
  <si>
    <t>ปริมาณน้ำฝนสูงสุด - มิลลิเมตร (ปีน้ำ 2540 - 2550)</t>
  </si>
  <si>
    <t>ปริมาณฝน</t>
  </si>
</sst>
</file>

<file path=xl/styles.xml><?xml version="1.0" encoding="utf-8"?>
<styleSheet xmlns="http://schemas.openxmlformats.org/spreadsheetml/2006/main">
  <numFmts count="5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[$-41E]d\ mmmm\ yyyy"/>
    <numFmt numFmtId="200" formatCode="[$-F800]dddd\,\ mmmm\ dd\,\ yyyy"/>
    <numFmt numFmtId="201" formatCode="[&lt;=9999999][$-D000000]###\-####;[$-D000000]\(0#\)\ ###\-####"/>
    <numFmt numFmtId="202" formatCode="0.0"/>
    <numFmt numFmtId="203" formatCode="0.000"/>
    <numFmt numFmtId="204" formatCode="[$-107041E]d\ mmmm\ yyyy;@"/>
    <numFmt numFmtId="205" formatCode="&quot;฿&quot;#,##0_);\(&quot;฿&quot;#,##0\)"/>
    <numFmt numFmtId="206" formatCode="&quot;฿&quot;#,##0_);[Red]\(&quot;฿&quot;#,##0\)"/>
    <numFmt numFmtId="207" formatCode="&quot;฿&quot;#,##0.00_);\(&quot;฿&quot;#,##0.00\)"/>
    <numFmt numFmtId="208" formatCode="&quot;฿&quot;#,##0.00_);[Red]\(&quot;฿&quot;#,##0.00\)"/>
    <numFmt numFmtId="209" formatCode="_(&quot;฿&quot;* #,##0_);_(&quot;฿&quot;* \(#,##0\);_(&quot;฿&quot;* &quot;-&quot;_);_(@_)"/>
    <numFmt numFmtId="210" formatCode="_(&quot;฿&quot;* #,##0.00_);_(&quot;฿&quot;* \(#,##0.00\);_(&quot;฿&quot;* &quot;-&quot;??_);_(@_)"/>
    <numFmt numFmtId="211" formatCode="t#,##0_);\(t#,##0\)"/>
    <numFmt numFmtId="212" formatCode="t#,##0_);[Red]\(t#,##0\)"/>
    <numFmt numFmtId="213" formatCode="_(&quot;฿&quot;* t#,##0_);_(&quot;฿&quot;* \(t#,##0\);_(&quot;฿&quot;* &quot;-&quot;_);_(@_)"/>
    <numFmt numFmtId="214" formatCode="d\ ดดดด\ &quot;พ.ศ.&quot;\ bbbb"/>
    <numFmt numFmtId="215" formatCode="ว\ ดดดด\ &quot;ค.ศ.&quot;\ คคคค"/>
    <numFmt numFmtId="216" formatCode="&quot;วันที่&quot;\ ว\ ดดดด\ ปปปป"/>
    <numFmt numFmtId="217" formatCode="d\ ดดด\ bb"/>
    <numFmt numFmtId="218" formatCode="ว\ ดดด\ ปป"/>
    <numFmt numFmtId="219" formatCode="วว/ดด/ปป"/>
    <numFmt numFmtId="220" formatCode="ชช:นน:ทท"/>
    <numFmt numFmtId="221" formatCode="ช\.นน\ &quot;น.&quot;"/>
    <numFmt numFmtId="222" formatCode="t0.00E+00"/>
    <numFmt numFmtId="223" formatCode="&quot;฿&quot;t#,##0_);\(&quot;฿&quot;t#,##0\)"/>
    <numFmt numFmtId="224" formatCode="&quot;฿&quot;t#,##0_);[Red]\(&quot;฿&quot;t#,##0\)"/>
    <numFmt numFmtId="225" formatCode="General_)"/>
    <numFmt numFmtId="226" formatCode="0.000000"/>
    <numFmt numFmtId="227" formatCode="0.00_)"/>
    <numFmt numFmtId="228" formatCode="0.0_)"/>
    <numFmt numFmtId="229" formatCode="0.0000"/>
    <numFmt numFmtId="230" formatCode="0.00000"/>
    <numFmt numFmtId="231" formatCode="[$-409]dddd\,\ mmmm\ dd\,\ yyyy"/>
    <numFmt numFmtId="232" formatCode="_-* #,##0_-;\-* #,##0_-;_-* &quot;-&quot;??_-;_-@_-"/>
  </numFmts>
  <fonts count="30">
    <font>
      <sz val="10"/>
      <name val="Arial"/>
      <family val="0"/>
    </font>
    <font>
      <sz val="16"/>
      <name val="AngsanaUPC"/>
      <family val="1"/>
    </font>
    <font>
      <b/>
      <sz val="14"/>
      <name val="AngsanaUPC"/>
      <family val="1"/>
    </font>
    <font>
      <sz val="14"/>
      <name val="Cordia New"/>
      <family val="0"/>
    </font>
    <font>
      <sz val="14"/>
      <name val="CordiaUPC"/>
      <family val="0"/>
    </font>
    <font>
      <sz val="12"/>
      <name val="CordiaUPC"/>
      <family val="2"/>
    </font>
    <font>
      <sz val="12"/>
      <name val="AngsanaUPC"/>
      <family val="1"/>
    </font>
    <font>
      <sz val="14"/>
      <name val="EucrosiaUPC"/>
      <family val="0"/>
    </font>
    <font>
      <sz val="14"/>
      <name val="AngsanaUPC"/>
      <family val="1"/>
    </font>
    <font>
      <sz val="14"/>
      <name val="Angsana New"/>
      <family val="1"/>
    </font>
    <font>
      <sz val="13"/>
      <name val="AngsanaUPC"/>
      <family val="1"/>
    </font>
    <font>
      <b/>
      <u val="single"/>
      <sz val="14"/>
      <name val="AngsanaUPC"/>
      <family val="0"/>
    </font>
    <font>
      <sz val="8"/>
      <name val="Cordia New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sz val="9"/>
      <color indexed="12"/>
      <name val="Arial"/>
      <family val="2"/>
    </font>
    <font>
      <sz val="8"/>
      <name val="AngsanaUPC"/>
      <family val="0"/>
    </font>
    <font>
      <b/>
      <sz val="12"/>
      <color indexed="12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10"/>
      <color indexed="17"/>
      <name val="Arial"/>
      <family val="2"/>
    </font>
    <font>
      <b/>
      <sz val="12"/>
      <color indexed="17"/>
      <name val="Arial"/>
      <family val="2"/>
    </font>
    <font>
      <sz val="15.5"/>
      <name val="AngsanaUPC"/>
      <family val="1"/>
    </font>
    <font>
      <sz val="17"/>
      <name val="AngsanaUPC"/>
      <family val="1"/>
    </font>
    <font>
      <sz val="9"/>
      <name val="Arial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b/>
      <sz val="9"/>
      <color indexed="12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43" fontId="8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>
      <alignment/>
      <protection/>
    </xf>
    <xf numFmtId="0" fontId="8" fillId="0" borderId="0">
      <alignment/>
      <protection/>
    </xf>
  </cellStyleXfs>
  <cellXfs count="110">
    <xf numFmtId="0" fontId="0" fillId="0" borderId="0" xfId="0" applyAlignment="1">
      <alignment/>
    </xf>
    <xf numFmtId="0" fontId="3" fillId="0" borderId="0" xfId="23" applyAlignment="1">
      <alignment horizontal="center"/>
      <protection/>
    </xf>
    <xf numFmtId="0" fontId="3" fillId="0" borderId="0" xfId="23">
      <alignment/>
      <protection/>
    </xf>
    <xf numFmtId="2" fontId="6" fillId="0" borderId="0" xfId="23" applyNumberFormat="1" applyFont="1" applyBorder="1" applyAlignment="1">
      <alignment horizontal="center"/>
      <protection/>
    </xf>
    <xf numFmtId="225" fontId="7" fillId="0" borderId="0" xfId="23" applyNumberFormat="1" applyFont="1" applyAlignment="1" applyProtection="1">
      <alignment horizontal="center"/>
      <protection/>
    </xf>
    <xf numFmtId="225" fontId="7" fillId="0" borderId="0" xfId="23" applyNumberFormat="1" applyFont="1" applyAlignment="1" applyProtection="1">
      <alignment horizontal="left"/>
      <protection/>
    </xf>
    <xf numFmtId="0" fontId="7" fillId="0" borderId="0" xfId="23" applyFont="1">
      <alignment/>
      <protection/>
    </xf>
    <xf numFmtId="225" fontId="7" fillId="0" borderId="0" xfId="23" applyNumberFormat="1" applyFont="1" applyAlignment="1" applyProtection="1">
      <alignment horizontal="left"/>
      <protection/>
    </xf>
    <xf numFmtId="0" fontId="7" fillId="0" borderId="0" xfId="23" applyFont="1">
      <alignment/>
      <protection/>
    </xf>
    <xf numFmtId="2" fontId="8" fillId="0" borderId="0" xfId="23" applyNumberFormat="1" applyFont="1" applyBorder="1" applyAlignment="1">
      <alignment horizontal="center"/>
      <protection/>
    </xf>
    <xf numFmtId="2" fontId="3" fillId="0" borderId="0" xfId="23" applyNumberFormat="1" applyBorder="1">
      <alignment/>
      <protection/>
    </xf>
    <xf numFmtId="225" fontId="3" fillId="0" borderId="0" xfId="23" applyNumberFormat="1" applyProtection="1">
      <alignment/>
      <protection/>
    </xf>
    <xf numFmtId="225" fontId="9" fillId="0" borderId="0" xfId="23" applyNumberFormat="1" applyFont="1" applyProtection="1">
      <alignment/>
      <protection/>
    </xf>
    <xf numFmtId="229" fontId="7" fillId="0" borderId="0" xfId="23" applyNumberFormat="1" applyFont="1" applyProtection="1">
      <alignment/>
      <protection/>
    </xf>
    <xf numFmtId="227" fontId="3" fillId="0" borderId="0" xfId="23" applyNumberFormat="1" applyProtection="1">
      <alignment/>
      <protection/>
    </xf>
    <xf numFmtId="0" fontId="3" fillId="0" borderId="1" xfId="23" applyBorder="1" applyAlignment="1">
      <alignment horizontal="center"/>
      <protection/>
    </xf>
    <xf numFmtId="202" fontId="3" fillId="0" borderId="1" xfId="23" applyNumberFormat="1" applyBorder="1">
      <alignment/>
      <protection/>
    </xf>
    <xf numFmtId="0" fontId="3" fillId="0" borderId="2" xfId="23" applyBorder="1" applyAlignment="1">
      <alignment horizontal="center"/>
      <protection/>
    </xf>
    <xf numFmtId="202" fontId="3" fillId="0" borderId="2" xfId="23" applyNumberFormat="1" applyBorder="1">
      <alignment/>
      <protection/>
    </xf>
    <xf numFmtId="0" fontId="3" fillId="0" borderId="3" xfId="23" applyBorder="1" applyAlignment="1">
      <alignment horizontal="center"/>
      <protection/>
    </xf>
    <xf numFmtId="202" fontId="3" fillId="0" borderId="3" xfId="23" applyNumberFormat="1" applyBorder="1">
      <alignment/>
      <protection/>
    </xf>
    <xf numFmtId="2" fontId="3" fillId="0" borderId="0" xfId="23" applyNumberFormat="1" applyBorder="1" applyAlignment="1">
      <alignment horizontal="center"/>
      <protection/>
    </xf>
    <xf numFmtId="0" fontId="11" fillId="0" borderId="0" xfId="23" applyFont="1" applyAlignment="1">
      <alignment horizontal="center"/>
      <protection/>
    </xf>
    <xf numFmtId="0" fontId="8" fillId="0" borderId="0" xfId="23" applyFont="1">
      <alignment/>
      <protection/>
    </xf>
    <xf numFmtId="228" fontId="7" fillId="0" borderId="0" xfId="23" applyNumberFormat="1" applyFont="1" applyProtection="1">
      <alignment/>
      <protection/>
    </xf>
    <xf numFmtId="0" fontId="3" fillId="0" borderId="0" xfId="23" applyBorder="1" applyAlignment="1">
      <alignment horizontal="center"/>
      <protection/>
    </xf>
    <xf numFmtId="0" fontId="3" fillId="0" borderId="0" xfId="23" applyBorder="1">
      <alignment/>
      <protection/>
    </xf>
    <xf numFmtId="202" fontId="8" fillId="0" borderId="0" xfId="23" applyNumberFormat="1" applyFont="1" applyBorder="1" applyAlignment="1" applyProtection="1">
      <alignment horizontal="right"/>
      <protection/>
    </xf>
    <xf numFmtId="229" fontId="7" fillId="0" borderId="0" xfId="23" applyNumberFormat="1" applyFont="1">
      <alignment/>
      <protection/>
    </xf>
    <xf numFmtId="0" fontId="3" fillId="0" borderId="4" xfId="23" applyBorder="1" applyAlignment="1">
      <alignment horizontal="center"/>
      <protection/>
    </xf>
    <xf numFmtId="2" fontId="3" fillId="0" borderId="0" xfId="23" applyNumberFormat="1" applyBorder="1" applyAlignment="1">
      <alignment horizontal="center" vertical="center"/>
      <protection/>
    </xf>
    <xf numFmtId="0" fontId="3" fillId="0" borderId="0" xfId="23" applyBorder="1" applyAlignment="1">
      <alignment horizontal="center" vertical="center"/>
      <protection/>
    </xf>
    <xf numFmtId="225" fontId="3" fillId="0" borderId="0" xfId="23" applyNumberFormat="1" applyAlignment="1" applyProtection="1">
      <alignment horizontal="left"/>
      <protection/>
    </xf>
    <xf numFmtId="226" fontId="3" fillId="0" borderId="0" xfId="23" applyNumberFormat="1" applyProtection="1">
      <alignment/>
      <protection/>
    </xf>
    <xf numFmtId="0" fontId="7" fillId="0" borderId="0" xfId="23" applyNumberFormat="1" applyFont="1" applyAlignment="1" applyProtection="1">
      <alignment horizontal="center"/>
      <protection/>
    </xf>
    <xf numFmtId="0" fontId="7" fillId="0" borderId="0" xfId="23" applyNumberFormat="1" applyFont="1" applyProtection="1">
      <alignment/>
      <protection/>
    </xf>
    <xf numFmtId="228" fontId="7" fillId="0" borderId="0" xfId="23" applyNumberFormat="1" applyFont="1" applyAlignment="1" applyProtection="1">
      <alignment horizontal="center"/>
      <protection/>
    </xf>
    <xf numFmtId="225" fontId="3" fillId="0" borderId="0" xfId="23" applyNumberFormat="1" applyAlignment="1" applyProtection="1">
      <alignment horizontal="center"/>
      <protection/>
    </xf>
    <xf numFmtId="225" fontId="3" fillId="0" borderId="0" xfId="23" applyNumberFormat="1" applyAlignment="1">
      <alignment horizontal="center"/>
      <protection/>
    </xf>
    <xf numFmtId="230" fontId="3" fillId="0" borderId="0" xfId="23" applyNumberFormat="1" applyAlignment="1" applyProtection="1">
      <alignment horizontal="left"/>
      <protection/>
    </xf>
    <xf numFmtId="230" fontId="3" fillId="0" borderId="0" xfId="23" applyNumberFormat="1" applyAlignment="1" applyProtection="1">
      <alignment horizontal="center"/>
      <protection/>
    </xf>
    <xf numFmtId="226" fontId="3" fillId="0" borderId="0" xfId="23" applyNumberFormat="1" applyAlignment="1" applyProtection="1">
      <alignment horizontal="center"/>
      <protection/>
    </xf>
    <xf numFmtId="202" fontId="3" fillId="0" borderId="0" xfId="23" applyNumberFormat="1" applyBorder="1">
      <alignment/>
      <protection/>
    </xf>
    <xf numFmtId="202" fontId="3" fillId="0" borderId="0" xfId="23" applyNumberFormat="1" applyBorder="1" applyAlignment="1">
      <alignment horizontal="center"/>
      <protection/>
    </xf>
    <xf numFmtId="202" fontId="3" fillId="0" borderId="0" xfId="23" applyNumberFormat="1" applyBorder="1" applyAlignment="1">
      <alignment horizontal="center" vertical="center"/>
      <protection/>
    </xf>
    <xf numFmtId="1" fontId="8" fillId="0" borderId="0" xfId="23" applyNumberFormat="1" applyFont="1" applyBorder="1" applyAlignment="1">
      <alignment horizontal="center"/>
      <protection/>
    </xf>
    <xf numFmtId="0" fontId="1" fillId="0" borderId="0" xfId="23" applyFont="1" applyBorder="1" applyAlignment="1">
      <alignment/>
      <protection/>
    </xf>
    <xf numFmtId="2" fontId="10" fillId="0" borderId="0" xfId="23" applyNumberFormat="1" applyFont="1" applyBorder="1" applyAlignment="1">
      <alignment/>
      <protection/>
    </xf>
    <xf numFmtId="0" fontId="7" fillId="0" borderId="0" xfId="23" applyNumberFormat="1" applyFont="1" applyBorder="1" applyProtection="1">
      <alignment/>
      <protection/>
    </xf>
    <xf numFmtId="228" fontId="7" fillId="0" borderId="0" xfId="23" applyNumberFormat="1" applyFont="1" applyBorder="1" applyProtection="1">
      <alignment/>
      <protection/>
    </xf>
    <xf numFmtId="202" fontId="3" fillId="0" borderId="3" xfId="23" applyNumberFormat="1" applyBorder="1" applyAlignment="1">
      <alignment horizontal="center"/>
      <protection/>
    </xf>
    <xf numFmtId="0" fontId="2" fillId="0" borderId="0" xfId="23" applyNumberFormat="1" applyFont="1" applyBorder="1" applyAlignment="1">
      <alignment horizontal="center"/>
      <protection/>
    </xf>
    <xf numFmtId="202" fontId="10" fillId="0" borderId="0" xfId="23" applyNumberFormat="1" applyFont="1" applyBorder="1" applyProtection="1">
      <alignment/>
      <protection/>
    </xf>
    <xf numFmtId="202" fontId="3" fillId="0" borderId="5" xfId="23" applyNumberFormat="1" applyBorder="1">
      <alignment/>
      <protection/>
    </xf>
    <xf numFmtId="0" fontId="3" fillId="0" borderId="6" xfId="23" applyBorder="1" applyAlignment="1">
      <alignment horizontal="center"/>
      <protection/>
    </xf>
    <xf numFmtId="202" fontId="3" fillId="0" borderId="6" xfId="23" applyNumberFormat="1" applyBorder="1">
      <alignment/>
      <protection/>
    </xf>
    <xf numFmtId="0" fontId="3" fillId="0" borderId="3" xfId="23" applyBorder="1">
      <alignment/>
      <protection/>
    </xf>
    <xf numFmtId="0" fontId="0" fillId="0" borderId="0" xfId="24" applyFont="1">
      <alignment/>
      <protection/>
    </xf>
    <xf numFmtId="0" fontId="20" fillId="0" borderId="7" xfId="24" applyFont="1" applyBorder="1" applyAlignment="1">
      <alignment horizontal="center"/>
      <protection/>
    </xf>
    <xf numFmtId="232" fontId="21" fillId="0" borderId="8" xfId="19" applyNumberFormat="1" applyFont="1" applyBorder="1" applyAlignment="1">
      <alignment horizontal="center"/>
    </xf>
    <xf numFmtId="16" fontId="21" fillId="0" borderId="2" xfId="24" applyNumberFormat="1" applyFont="1" applyBorder="1" applyAlignment="1">
      <alignment horizontal="right"/>
      <protection/>
    </xf>
    <xf numFmtId="202" fontId="21" fillId="0" borderId="2" xfId="24" applyNumberFormat="1" applyFont="1" applyBorder="1">
      <alignment/>
      <protection/>
    </xf>
    <xf numFmtId="0" fontId="21" fillId="0" borderId="1" xfId="24" applyFont="1" applyBorder="1" applyAlignment="1">
      <alignment horizontal="right"/>
      <protection/>
    </xf>
    <xf numFmtId="202" fontId="21" fillId="0" borderId="1" xfId="24" applyNumberFormat="1" applyFont="1" applyBorder="1">
      <alignment/>
      <protection/>
    </xf>
    <xf numFmtId="0" fontId="21" fillId="0" borderId="3" xfId="24" applyFont="1" applyBorder="1" applyAlignment="1">
      <alignment horizontal="right"/>
      <protection/>
    </xf>
    <xf numFmtId="202" fontId="21" fillId="0" borderId="3" xfId="24" applyNumberFormat="1" applyFont="1" applyBorder="1">
      <alignment/>
      <protection/>
    </xf>
    <xf numFmtId="0" fontId="20" fillId="0" borderId="9" xfId="24" applyFont="1" applyBorder="1" applyAlignment="1">
      <alignment horizontal="center" vertical="center"/>
      <protection/>
    </xf>
    <xf numFmtId="0" fontId="16" fillId="0" borderId="10" xfId="24" applyFont="1" applyBorder="1" applyAlignment="1">
      <alignment horizontal="center" vertical="center"/>
      <protection/>
    </xf>
    <xf numFmtId="0" fontId="16" fillId="0" borderId="11" xfId="24" applyFont="1" applyBorder="1" applyAlignment="1">
      <alignment horizontal="center" vertical="center"/>
      <protection/>
    </xf>
    <xf numFmtId="232" fontId="22" fillId="0" borderId="8" xfId="19" applyNumberFormat="1" applyFont="1" applyBorder="1" applyAlignment="1">
      <alignment horizontal="center"/>
    </xf>
    <xf numFmtId="0" fontId="22" fillId="0" borderId="2" xfId="24" applyNumberFormat="1" applyFont="1" applyBorder="1" applyAlignment="1">
      <alignment horizontal="center"/>
      <protection/>
    </xf>
    <xf numFmtId="202" fontId="22" fillId="0" borderId="2" xfId="24" applyNumberFormat="1" applyFont="1" applyBorder="1">
      <alignment/>
      <protection/>
    </xf>
    <xf numFmtId="2" fontId="22" fillId="0" borderId="1" xfId="24" applyNumberFormat="1" applyFont="1" applyBorder="1" applyAlignment="1">
      <alignment horizontal="center"/>
      <protection/>
    </xf>
    <xf numFmtId="202" fontId="22" fillId="0" borderId="1" xfId="24" applyNumberFormat="1" applyFont="1" applyBorder="1">
      <alignment/>
      <protection/>
    </xf>
    <xf numFmtId="0" fontId="22" fillId="0" borderId="1" xfId="24" applyFont="1" applyBorder="1" applyAlignment="1">
      <alignment horizontal="center"/>
      <protection/>
    </xf>
    <xf numFmtId="0" fontId="22" fillId="0" borderId="3" xfId="24" applyFont="1" applyBorder="1" applyAlignment="1">
      <alignment horizontal="center"/>
      <protection/>
    </xf>
    <xf numFmtId="202" fontId="22" fillId="0" borderId="3" xfId="24" applyNumberFormat="1" applyFont="1" applyBorder="1">
      <alignment/>
      <protection/>
    </xf>
    <xf numFmtId="1" fontId="21" fillId="0" borderId="8" xfId="23" applyNumberFormat="1" applyFont="1" applyBorder="1" applyAlignment="1">
      <alignment horizontal="center"/>
      <protection/>
    </xf>
    <xf numFmtId="2" fontId="21" fillId="0" borderId="8" xfId="23" applyNumberFormat="1" applyFont="1" applyBorder="1" applyAlignment="1">
      <alignment horizontal="center"/>
      <protection/>
    </xf>
    <xf numFmtId="202" fontId="17" fillId="0" borderId="2" xfId="23" applyNumberFormat="1" applyFont="1" applyBorder="1" applyAlignment="1">
      <alignment horizontal="center"/>
      <protection/>
    </xf>
    <xf numFmtId="202" fontId="17" fillId="0" borderId="1" xfId="23" applyNumberFormat="1" applyFont="1" applyBorder="1" applyAlignment="1">
      <alignment horizontal="center"/>
      <protection/>
    </xf>
    <xf numFmtId="202" fontId="17" fillId="0" borderId="6" xfId="23" applyNumberFormat="1" applyFont="1" applyBorder="1" applyAlignment="1">
      <alignment horizontal="center"/>
      <protection/>
    </xf>
    <xf numFmtId="202" fontId="17" fillId="0" borderId="3" xfId="23" applyNumberFormat="1" applyFont="1" applyBorder="1" applyAlignment="1">
      <alignment horizontal="center"/>
      <protection/>
    </xf>
    <xf numFmtId="0" fontId="27" fillId="0" borderId="2" xfId="23" applyFont="1" applyBorder="1" applyAlignment="1">
      <alignment horizontal="center"/>
      <protection/>
    </xf>
    <xf numFmtId="0" fontId="27" fillId="0" borderId="1" xfId="23" applyFont="1" applyBorder="1" applyAlignment="1">
      <alignment horizontal="center"/>
      <protection/>
    </xf>
    <xf numFmtId="0" fontId="27" fillId="0" borderId="6" xfId="23" applyFont="1" applyBorder="1" applyAlignment="1">
      <alignment horizontal="center"/>
      <protection/>
    </xf>
    <xf numFmtId="0" fontId="27" fillId="0" borderId="3" xfId="23" applyFont="1" applyBorder="1" applyAlignment="1">
      <alignment horizontal="center"/>
      <protection/>
    </xf>
    <xf numFmtId="0" fontId="26" fillId="0" borderId="0" xfId="23" applyFont="1">
      <alignment/>
      <protection/>
    </xf>
    <xf numFmtId="225" fontId="26" fillId="0" borderId="0" xfId="23" applyNumberFormat="1" applyFont="1" applyAlignment="1" applyProtection="1">
      <alignment horizontal="left"/>
      <protection/>
    </xf>
    <xf numFmtId="226" fontId="26" fillId="0" borderId="0" xfId="23" applyNumberFormat="1" applyFont="1" applyAlignment="1" applyProtection="1">
      <alignment horizontal="center"/>
      <protection/>
    </xf>
    <xf numFmtId="0" fontId="26" fillId="0" borderId="0" xfId="23" applyNumberFormat="1" applyFont="1" applyProtection="1">
      <alignment/>
      <protection/>
    </xf>
    <xf numFmtId="2" fontId="26" fillId="0" borderId="0" xfId="23" applyNumberFormat="1" applyFont="1" applyProtection="1">
      <alignment/>
      <protection/>
    </xf>
    <xf numFmtId="230" fontId="26" fillId="0" borderId="0" xfId="23" applyNumberFormat="1" applyFont="1">
      <alignment/>
      <protection/>
    </xf>
    <xf numFmtId="0" fontId="28" fillId="0" borderId="8" xfId="23" applyNumberFormat="1" applyFont="1" applyBorder="1" applyAlignment="1">
      <alignment horizontal="center"/>
      <protection/>
    </xf>
    <xf numFmtId="202" fontId="17" fillId="0" borderId="8" xfId="23" applyNumberFormat="1" applyFont="1" applyBorder="1" applyProtection="1">
      <alignment/>
      <protection/>
    </xf>
    <xf numFmtId="0" fontId="29" fillId="0" borderId="12" xfId="23" applyFont="1" applyBorder="1" applyAlignment="1">
      <alignment horizontal="center"/>
      <protection/>
    </xf>
    <xf numFmtId="0" fontId="29" fillId="0" borderId="13" xfId="23" applyFont="1" applyBorder="1" applyAlignment="1">
      <alignment horizontal="center"/>
      <protection/>
    </xf>
    <xf numFmtId="0" fontId="29" fillId="0" borderId="14" xfId="23" applyFont="1" applyBorder="1" applyAlignment="1">
      <alignment horizontal="center"/>
      <protection/>
    </xf>
    <xf numFmtId="0" fontId="28" fillId="0" borderId="12" xfId="23" applyFont="1" applyBorder="1" applyAlignment="1">
      <alignment horizontal="center"/>
      <protection/>
    </xf>
    <xf numFmtId="0" fontId="28" fillId="0" borderId="13" xfId="23" applyFont="1" applyBorder="1" applyAlignment="1">
      <alignment horizontal="center"/>
      <protection/>
    </xf>
    <xf numFmtId="0" fontId="28" fillId="0" borderId="14" xfId="23" applyFont="1" applyBorder="1" applyAlignment="1">
      <alignment horizontal="center"/>
      <protection/>
    </xf>
    <xf numFmtId="2" fontId="21" fillId="0" borderId="12" xfId="23" applyNumberFormat="1" applyFont="1" applyBorder="1" applyAlignment="1">
      <alignment horizontal="center"/>
      <protection/>
    </xf>
    <xf numFmtId="2" fontId="21" fillId="0" borderId="14" xfId="23" applyNumberFormat="1" applyFont="1" applyBorder="1" applyAlignment="1">
      <alignment horizontal="center"/>
      <protection/>
    </xf>
    <xf numFmtId="0" fontId="21" fillId="0" borderId="12" xfId="23" applyFont="1" applyBorder="1" applyAlignment="1">
      <alignment horizontal="center"/>
      <protection/>
    </xf>
    <xf numFmtId="0" fontId="21" fillId="0" borderId="14" xfId="23" applyFont="1" applyBorder="1" applyAlignment="1">
      <alignment horizontal="center"/>
      <protection/>
    </xf>
    <xf numFmtId="0" fontId="16" fillId="0" borderId="8" xfId="24" applyFont="1" applyBorder="1" applyAlignment="1">
      <alignment horizontal="center"/>
      <protection/>
    </xf>
    <xf numFmtId="0" fontId="15" fillId="0" borderId="8" xfId="24" applyFont="1" applyBorder="1" applyAlignment="1">
      <alignment horizontal="center" vertical="center"/>
      <protection/>
    </xf>
    <xf numFmtId="0" fontId="15" fillId="0" borderId="8" xfId="24" applyFont="1" applyBorder="1" applyAlignment="1">
      <alignment horizontal="center"/>
      <protection/>
    </xf>
    <xf numFmtId="0" fontId="19" fillId="0" borderId="0" xfId="24" applyFont="1" applyAlignment="1">
      <alignment horizontal="center"/>
      <protection/>
    </xf>
    <xf numFmtId="0" fontId="19" fillId="0" borderId="0" xfId="24" applyFont="1" applyBorder="1" applyAlignment="1">
      <alignment horizontal="center"/>
      <protection/>
    </xf>
  </cellXfs>
  <cellStyles count="11">
    <cellStyle name="Normal" xfId="0"/>
    <cellStyle name="Followed Hyperlink" xfId="15"/>
    <cellStyle name="Hyperlink" xfId="16"/>
    <cellStyle name="Comma" xfId="17"/>
    <cellStyle name="Comma [0]" xfId="18"/>
    <cellStyle name="เครื่องหมายจุลภาค_ความเข้มฝนP.42" xfId="19"/>
    <cellStyle name="Currency" xfId="20"/>
    <cellStyle name="Currency [0]" xfId="21"/>
    <cellStyle name="Percent" xfId="22"/>
    <cellStyle name="ปกติ_Return_เชียงดาว" xfId="23"/>
    <cellStyle name="ปกติ_ความเข้มฝนP.42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การหา Return Peroid ( รอบปีการเกิดซ้ำ )
สถานี  สชป.1 อ. เมือง  จ.เชียงใหม่</a:t>
            </a:r>
          </a:p>
        </c:rich>
      </c:tx>
      <c:layout>
        <c:manualLayout>
          <c:xMode val="factor"/>
          <c:yMode val="factor"/>
          <c:x val="0.0285"/>
          <c:y val="0.05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675"/>
          <c:y val="0.1665"/>
          <c:w val="0.86175"/>
          <c:h val="0.804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'15 นาที'!$H$31:$P$31</c:f>
              <c:numCache/>
            </c:numRef>
          </c:xVal>
          <c:yVal>
            <c:numRef>
              <c:f>'15 นาที'!$H$32:$P$32</c:f>
              <c:numCache/>
            </c:numRef>
          </c:yVal>
          <c:smooth val="0"/>
        </c:ser>
        <c:axId val="62804463"/>
        <c:axId val="28369256"/>
      </c:scatterChart>
      <c:valAx>
        <c:axId val="62804463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รอบปีการเกิดซ้ำ - ปี</a:t>
                </a:r>
              </a:p>
            </c:rich>
          </c:tx>
          <c:layout>
            <c:manualLayout>
              <c:xMode val="factor"/>
              <c:yMode val="factor"/>
              <c:x val="0.0067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solidFill>
                  <a:srgbClr val="FF0000"/>
                </a:solidFill>
              </a:defRPr>
            </a:pPr>
          </a:p>
        </c:txPr>
        <c:crossAx val="28369256"/>
        <c:crossesAt val="10"/>
        <c:crossBetween val="midCat"/>
        <c:dispUnits/>
      </c:valAx>
      <c:valAx>
        <c:axId val="28369256"/>
        <c:scaling>
          <c:logBase val="10"/>
          <c:orientation val="minMax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ปริมาณฝนสูงสุด - มิลิเมตร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solidFill>
                  <a:srgbClr val="FF0000"/>
                </a:solidFill>
              </a:defRPr>
            </a:pPr>
          </a:p>
        </c:txPr>
        <c:crossAx val="62804463"/>
        <c:crosses val="autoZero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8000"/>
                </a:solidFill>
                <a:latin typeface="Arial"/>
                <a:ea typeface="Arial"/>
                <a:cs typeface="Arial"/>
              </a:rPr>
              <a:t>ความสัมพันธ์ระหว่างความเข้มฝน - ช่วงเวลา - รอบปีการเกิดซ้ำ      </a:t>
            </a:r>
          </a:p>
        </c:rich>
      </c:tx>
      <c:layout>
        <c:manualLayout>
          <c:xMode val="factor"/>
          <c:yMode val="factor"/>
          <c:x val="0.021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725"/>
          <c:y val="0.08"/>
          <c:w val="0.85975"/>
          <c:h val="0.92"/>
        </c:manualLayout>
      </c:layout>
      <c:scatterChart>
        <c:scatterStyle val="lineMarker"/>
        <c:varyColors val="0"/>
        <c:ser>
          <c:idx val="0"/>
          <c:order val="0"/>
          <c:tx>
            <c:v>2 ปี</c:v>
          </c:tx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กราฟ!$B$18:$B$26</c:f>
              <c:numCache/>
            </c:numRef>
          </c:xVal>
          <c:yVal>
            <c:numRef>
              <c:f>กราฟ!$C$18:$C$26</c:f>
              <c:numCache/>
            </c:numRef>
          </c:yVal>
          <c:smooth val="0"/>
        </c:ser>
        <c:ser>
          <c:idx val="1"/>
          <c:order val="1"/>
          <c:tx>
            <c:v>5 ปี</c:v>
          </c:tx>
          <c:spPr>
            <a:ln w="3175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00FF"/>
                </a:solidFill>
              </a:ln>
            </c:spPr>
          </c:marker>
          <c:xVal>
            <c:numRef>
              <c:f>กราฟ!$B$18:$B$26</c:f>
              <c:numCache/>
            </c:numRef>
          </c:xVal>
          <c:yVal>
            <c:numRef>
              <c:f>กราฟ!$D$18:$D$26</c:f>
              <c:numCache/>
            </c:numRef>
          </c:yVal>
          <c:smooth val="0"/>
        </c:ser>
        <c:ser>
          <c:idx val="2"/>
          <c:order val="2"/>
          <c:tx>
            <c:v>10 ปี</c:v>
          </c:tx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กราฟ!$B$18:$B$26</c:f>
              <c:numCache/>
            </c:numRef>
          </c:xVal>
          <c:yVal>
            <c:numRef>
              <c:f>กราฟ!$E$18:$E$26</c:f>
              <c:numCache/>
            </c:numRef>
          </c:yVal>
          <c:smooth val="0"/>
        </c:ser>
        <c:ser>
          <c:idx val="3"/>
          <c:order val="3"/>
          <c:tx>
            <c:v>25 ปี</c:v>
          </c:tx>
          <c:spPr>
            <a:ln w="3175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Ref>
              <c:f>กราฟ!$B$18:$B$26</c:f>
              <c:numCache/>
            </c:numRef>
          </c:xVal>
          <c:yVal>
            <c:numRef>
              <c:f>กราฟ!$F$18:$F$26</c:f>
              <c:numCache/>
            </c:numRef>
          </c:yVal>
          <c:smooth val="0"/>
        </c:ser>
        <c:ser>
          <c:idx val="4"/>
          <c:order val="4"/>
          <c:tx>
            <c:v>50 ปี</c:v>
          </c:tx>
          <c:spPr>
            <a:ln w="3175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กราฟ!$B$18:$B$26</c:f>
              <c:numCache/>
            </c:numRef>
          </c:xVal>
          <c:yVal>
            <c:numRef>
              <c:f>กราฟ!$G$18:$G$26</c:f>
              <c:numCache/>
            </c:numRef>
          </c:yVal>
          <c:smooth val="0"/>
        </c:ser>
        <c:ser>
          <c:idx val="5"/>
          <c:order val="5"/>
          <c:tx>
            <c:v>100 ปี</c:v>
          </c:tx>
          <c:spPr>
            <a:ln w="3175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กราฟ!$B$18:$B$26</c:f>
              <c:numCache/>
            </c:numRef>
          </c:xVal>
          <c:yVal>
            <c:numRef>
              <c:f>กราฟ!$H$18:$H$26</c:f>
              <c:numCache/>
            </c:numRef>
          </c:yVal>
          <c:smooth val="0"/>
        </c:ser>
        <c:ser>
          <c:idx val="6"/>
          <c:order val="6"/>
          <c:tx>
            <c:v>200 ปี</c:v>
          </c:tx>
          <c:spPr>
            <a:ln w="3175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xVal>
            <c:numRef>
              <c:f>กราฟ!$B$18:$B$26</c:f>
              <c:numCache/>
            </c:numRef>
          </c:xVal>
          <c:yVal>
            <c:numRef>
              <c:f>กราฟ!$I$18:$I$26</c:f>
              <c:numCache/>
            </c:numRef>
          </c:yVal>
          <c:smooth val="0"/>
        </c:ser>
        <c:ser>
          <c:idx val="7"/>
          <c:order val="7"/>
          <c:tx>
            <c:v>500 ปี</c:v>
          </c:tx>
          <c:spPr>
            <a:ln w="3175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FF00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กราฟ!$B$18:$B$26</c:f>
              <c:numCache/>
            </c:numRef>
          </c:xVal>
          <c:yVal>
            <c:numRef>
              <c:f>กราฟ!$J$18:$J$26</c:f>
              <c:numCache/>
            </c:numRef>
          </c:yVal>
          <c:smooth val="0"/>
        </c:ser>
        <c:ser>
          <c:idx val="8"/>
          <c:order val="8"/>
          <c:tx>
            <c:v>1000 ปี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กราฟ!$B$18:$B$26</c:f>
              <c:numCache/>
            </c:numRef>
          </c:xVal>
          <c:yVal>
            <c:numRef>
              <c:f>กราฟ!$K$18:$K$26</c:f>
              <c:numCache/>
            </c:numRef>
          </c:yVal>
          <c:smooth val="0"/>
        </c:ser>
        <c:axId val="9500409"/>
        <c:axId val="18394818"/>
      </c:scatterChart>
      <c:valAx>
        <c:axId val="9500409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rPr>
                  <a:t>ช่วงเวลา - ชั่วโมง</a:t>
                </a:r>
              </a:p>
            </c:rich>
          </c:tx>
          <c:layout>
            <c:manualLayout>
              <c:xMode val="factor"/>
              <c:yMode val="factor"/>
              <c:x val="0.016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minorGridlines>
          <c:spPr>
            <a:ln w="3175">
              <a:solidFill>
                <a:srgbClr val="FF808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18394818"/>
        <c:crosses val="autoZero"/>
        <c:crossBetween val="midCat"/>
        <c:dispUnits/>
      </c:valAx>
      <c:valAx>
        <c:axId val="18394818"/>
        <c:scaling>
          <c:logBase val="10"/>
          <c:orientation val="minMax"/>
          <c:max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rPr>
                  <a:t>ความเข้มฝน - มิลลิเมตร/ชั่วโมง    </a:t>
                </a:r>
              </a:p>
            </c:rich>
          </c:tx>
          <c:layout>
            <c:manualLayout>
              <c:xMode val="factor"/>
              <c:yMode val="factor"/>
              <c:x val="-0.001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minorGridlines>
          <c:spPr>
            <a:ln w="3175">
              <a:solidFill>
                <a:srgbClr val="CC99FF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9500409"/>
        <c:crossesAt val="0.1"/>
        <c:crossBetween val="midCat"/>
        <c:dispUnits/>
      </c:valAx>
      <c:spPr>
        <a:ln w="12700">
          <a:solidFill/>
        </a:ln>
      </c:spPr>
    </c:plotArea>
    <c:legend>
      <c:legendPos val="r"/>
      <c:layout>
        <c:manualLayout>
          <c:xMode val="edge"/>
          <c:yMode val="edge"/>
          <c:x val="0.77925"/>
          <c:y val="0.19525"/>
          <c:w val="0.13575"/>
          <c:h val="0.63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การหา Return Peroid ( รอบปีการเกิดซ้ำ )
สถานี  สชป.1 อ. เมือง  จ.เชียงใหม่</a:t>
            </a:r>
          </a:p>
        </c:rich>
      </c:tx>
      <c:layout>
        <c:manualLayout>
          <c:xMode val="factor"/>
          <c:yMode val="factor"/>
          <c:x val="0.028"/>
          <c:y val="0.08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675"/>
          <c:y val="0.1665"/>
          <c:w val="0.86175"/>
          <c:h val="0.806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'30 นาที '!$H$31:$P$31</c:f>
              <c:numCache/>
            </c:numRef>
          </c:xVal>
          <c:yVal>
            <c:numRef>
              <c:f>'30 นาที '!$H$32:$P$32</c:f>
              <c:numCache/>
            </c:numRef>
          </c:yVal>
          <c:smooth val="0"/>
        </c:ser>
        <c:axId val="53996713"/>
        <c:axId val="16208370"/>
      </c:scatterChart>
      <c:valAx>
        <c:axId val="53996713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รอบปีการเกิดซ้ำ - ปี</a:t>
                </a:r>
              </a:p>
            </c:rich>
          </c:tx>
          <c:layout>
            <c:manualLayout>
              <c:xMode val="factor"/>
              <c:yMode val="factor"/>
              <c:x val="0.004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solidFill>
                  <a:srgbClr val="FF0000"/>
                </a:solidFill>
              </a:defRPr>
            </a:pPr>
          </a:p>
        </c:txPr>
        <c:crossAx val="16208370"/>
        <c:crossesAt val="10"/>
        <c:crossBetween val="midCat"/>
        <c:dispUnits/>
      </c:valAx>
      <c:valAx>
        <c:axId val="16208370"/>
        <c:scaling>
          <c:logBase val="10"/>
          <c:orientation val="minMax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ปริมาณฝนสูงสุด - มิลลิเมตร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solidFill>
                  <a:srgbClr val="FF0000"/>
                </a:solidFill>
              </a:defRPr>
            </a:pPr>
          </a:p>
        </c:txPr>
        <c:crossAx val="53996713"/>
        <c:crosses val="autoZero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การหา Return Peroid ( รอบปีการเกิดซ้ำ )
สถานี  สชป.1 อ. เมือง  จ.เชียงใหม่</a:t>
            </a:r>
          </a:p>
        </c:rich>
      </c:tx>
      <c:layout>
        <c:manualLayout>
          <c:xMode val="factor"/>
          <c:yMode val="factor"/>
          <c:x val="0.028"/>
          <c:y val="0.07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675"/>
          <c:y val="0.1665"/>
          <c:w val="0.86175"/>
          <c:h val="0.806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'45 นาที '!$H$31:$P$31</c:f>
              <c:numCache/>
            </c:numRef>
          </c:xVal>
          <c:yVal>
            <c:numRef>
              <c:f>'45 นาที '!$H$32:$P$32</c:f>
              <c:numCache/>
            </c:numRef>
          </c:yVal>
          <c:smooth val="0"/>
        </c:ser>
        <c:axId val="11657603"/>
        <c:axId val="37809564"/>
      </c:scatterChart>
      <c:valAx>
        <c:axId val="11657603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รอบปีการเกิดซ้ำ - ปี</a:t>
                </a:r>
              </a:p>
            </c:rich>
          </c:tx>
          <c:layout>
            <c:manualLayout>
              <c:xMode val="factor"/>
              <c:yMode val="factor"/>
              <c:x val="0.0072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solidFill>
                  <a:srgbClr val="FF0000"/>
                </a:solidFill>
              </a:defRPr>
            </a:pPr>
          </a:p>
        </c:txPr>
        <c:crossAx val="37809564"/>
        <c:crossesAt val="10"/>
        <c:crossBetween val="midCat"/>
        <c:dispUnits/>
      </c:valAx>
      <c:valAx>
        <c:axId val="37809564"/>
        <c:scaling>
          <c:logBase val="10"/>
          <c:orientation val="minMax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ปริมาณฝนสูงสุด - มิลลิเมตร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solidFill>
                  <a:srgbClr val="FF0000"/>
                </a:solidFill>
              </a:defRPr>
            </a:pPr>
          </a:p>
        </c:txPr>
        <c:crossAx val="11657603"/>
        <c:crosses val="autoZero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การหา Return Peroid ( รอบปีการเกิดซ้ำ )
สถานี  สชป.1 อ. เมือง  จ.เชียงใหม่</a:t>
            </a:r>
          </a:p>
        </c:rich>
      </c:tx>
      <c:layout>
        <c:manualLayout>
          <c:xMode val="factor"/>
          <c:yMode val="factor"/>
          <c:x val="0.028"/>
          <c:y val="0.08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675"/>
          <c:y val="0.1665"/>
          <c:w val="0.86175"/>
          <c:h val="0.806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'1 ชม. '!$H$31:$P$31</c:f>
              <c:numCache/>
            </c:numRef>
          </c:xVal>
          <c:yVal>
            <c:numRef>
              <c:f>'1 ชม. '!$H$32:$P$32</c:f>
              <c:numCache/>
            </c:numRef>
          </c:yVal>
          <c:smooth val="0"/>
        </c:ser>
        <c:axId val="4741757"/>
        <c:axId val="42675814"/>
      </c:scatterChart>
      <c:valAx>
        <c:axId val="4741757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รอบปีการเกิดซ้ำ - ปี</a:t>
                </a:r>
              </a:p>
            </c:rich>
          </c:tx>
          <c:layout>
            <c:manualLayout>
              <c:xMode val="factor"/>
              <c:yMode val="factor"/>
              <c:x val="0.00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solidFill>
                  <a:srgbClr val="FF0000"/>
                </a:solidFill>
              </a:defRPr>
            </a:pPr>
          </a:p>
        </c:txPr>
        <c:crossAx val="42675814"/>
        <c:crossesAt val="10"/>
        <c:crossBetween val="midCat"/>
        <c:dispUnits/>
      </c:valAx>
      <c:valAx>
        <c:axId val="42675814"/>
        <c:scaling>
          <c:logBase val="10"/>
          <c:orientation val="minMax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ปริมาณฝนสูงสุด - มิลิเมตร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solidFill>
                  <a:srgbClr val="FF0000"/>
                </a:solidFill>
              </a:defRPr>
            </a:pPr>
          </a:p>
        </c:txPr>
        <c:crossAx val="4741757"/>
        <c:crosses val="autoZero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การหา Return Peroid ( รอบปีการเกิดซ้ำ )
สถานี  สชป.1 อ. เมือง  จ.เชียงใหม่</a:t>
            </a:r>
          </a:p>
        </c:rich>
      </c:tx>
      <c:layout>
        <c:manualLayout>
          <c:xMode val="factor"/>
          <c:yMode val="factor"/>
          <c:x val="0.0285"/>
          <c:y val="0.05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675"/>
          <c:y val="0.1665"/>
          <c:w val="0.86175"/>
          <c:h val="0.806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'2 ชม. '!$H$31:$P$31</c:f>
              <c:numCache/>
            </c:numRef>
          </c:xVal>
          <c:yVal>
            <c:numRef>
              <c:f>'2 ชม. '!$H$32:$P$32</c:f>
              <c:numCache/>
            </c:numRef>
          </c:yVal>
          <c:smooth val="0"/>
        </c:ser>
        <c:axId val="48538007"/>
        <c:axId val="34188880"/>
      </c:scatterChart>
      <c:valAx>
        <c:axId val="48538007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รอบปีการเกิดซ้ำ - ปี</a:t>
                </a:r>
              </a:p>
            </c:rich>
          </c:tx>
          <c:layout>
            <c:manualLayout>
              <c:xMode val="factor"/>
              <c:yMode val="factor"/>
              <c:x val="0.0032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solidFill>
                  <a:srgbClr val="FF0000"/>
                </a:solidFill>
              </a:defRPr>
            </a:pPr>
          </a:p>
        </c:txPr>
        <c:crossAx val="34188880"/>
        <c:crossesAt val="10"/>
        <c:crossBetween val="midCat"/>
        <c:dispUnits/>
      </c:valAx>
      <c:valAx>
        <c:axId val="34188880"/>
        <c:scaling>
          <c:logBase val="10"/>
          <c:orientation val="minMax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ปริมาณฝนสูงสุด - มิลิเมตร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solidFill>
                  <a:srgbClr val="FF0000"/>
                </a:solidFill>
              </a:defRPr>
            </a:pPr>
          </a:p>
        </c:txPr>
        <c:crossAx val="48538007"/>
        <c:crosses val="autoZero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การหา Return Peroid ( รอบปีการเกิดซ้ำ )
สถานี  สชป.1 อ. เมือง  จ.เชียงใหม่</a:t>
            </a:r>
          </a:p>
        </c:rich>
      </c:tx>
      <c:layout>
        <c:manualLayout>
          <c:xMode val="factor"/>
          <c:yMode val="factor"/>
          <c:x val="0.0345"/>
          <c:y val="0.08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675"/>
          <c:y val="0.1665"/>
          <c:w val="0.86175"/>
          <c:h val="0.806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'3 ชม.'!$H$31:$P$31</c:f>
              <c:numCache/>
            </c:numRef>
          </c:xVal>
          <c:yVal>
            <c:numRef>
              <c:f>'3 ชม.'!$H$32:$P$32</c:f>
              <c:numCache/>
            </c:numRef>
          </c:yVal>
          <c:smooth val="0"/>
        </c:ser>
        <c:axId val="39264465"/>
        <c:axId val="17835866"/>
      </c:scatterChart>
      <c:valAx>
        <c:axId val="39264465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รอบปีการเกิดซ้ำ - ปี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solidFill>
                  <a:srgbClr val="FF0000"/>
                </a:solidFill>
              </a:defRPr>
            </a:pPr>
          </a:p>
        </c:txPr>
        <c:crossAx val="17835866"/>
        <c:crossesAt val="10"/>
        <c:crossBetween val="midCat"/>
        <c:dispUnits/>
      </c:valAx>
      <c:valAx>
        <c:axId val="17835866"/>
        <c:scaling>
          <c:logBase val="10"/>
          <c:orientation val="minMax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ปริมาณฝนสูงสุด - มิลิเมตร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solidFill>
                  <a:srgbClr val="FF0000"/>
                </a:solidFill>
              </a:defRPr>
            </a:pPr>
          </a:p>
        </c:txPr>
        <c:crossAx val="39264465"/>
        <c:crosses val="autoZero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การหา Return Peroid ( รอบปีการเกิดซ้ำ )
สถานี  สชป.1 อ. เมือง  จ.เชียงใหม่</a:t>
            </a:r>
          </a:p>
        </c:rich>
      </c:tx>
      <c:layout>
        <c:manualLayout>
          <c:xMode val="factor"/>
          <c:yMode val="factor"/>
          <c:x val="0.028"/>
          <c:y val="0.08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675"/>
          <c:y val="0.1665"/>
          <c:w val="0.86175"/>
          <c:h val="0.806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'6 ชม.'!$H$31:$P$31</c:f>
              <c:numCache/>
            </c:numRef>
          </c:xVal>
          <c:yVal>
            <c:numRef>
              <c:f>'6 ชม.'!$H$32:$P$32</c:f>
              <c:numCache/>
            </c:numRef>
          </c:yVal>
          <c:smooth val="0"/>
        </c:ser>
        <c:axId val="26305067"/>
        <c:axId val="35419012"/>
      </c:scatterChart>
      <c:valAx>
        <c:axId val="26305067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รอบปีการเกิดซ้ำ - ปี</a:t>
                </a:r>
              </a:p>
            </c:rich>
          </c:tx>
          <c:layout>
            <c:manualLayout>
              <c:xMode val="factor"/>
              <c:yMode val="factor"/>
              <c:x val="0.005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solidFill>
                  <a:srgbClr val="FF0000"/>
                </a:solidFill>
              </a:defRPr>
            </a:pPr>
          </a:p>
        </c:txPr>
        <c:crossAx val="35419012"/>
        <c:crossesAt val="10"/>
        <c:crossBetween val="midCat"/>
        <c:dispUnits/>
      </c:valAx>
      <c:valAx>
        <c:axId val="35419012"/>
        <c:scaling>
          <c:logBase val="10"/>
          <c:orientation val="minMax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ปริมาณฝนสูงสุด - มิลิเมตร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solidFill>
                  <a:srgbClr val="FF0000"/>
                </a:solidFill>
              </a:defRPr>
            </a:pPr>
          </a:p>
        </c:txPr>
        <c:crossAx val="26305067"/>
        <c:crosses val="autoZero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การหา Return Peroid ( รอบปีการเกิดซ้ำ )
สถานี  สชป.1 อ. เมือง  จ.เชียงใหม่</a:t>
            </a:r>
          </a:p>
        </c:rich>
      </c:tx>
      <c:layout>
        <c:manualLayout>
          <c:xMode val="factor"/>
          <c:yMode val="factor"/>
          <c:x val="0.0285"/>
          <c:y val="0.05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675"/>
          <c:y val="0.1665"/>
          <c:w val="0.86175"/>
          <c:h val="0.806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'12 ชม. '!$H$31:$P$31</c:f>
              <c:numCache/>
            </c:numRef>
          </c:xVal>
          <c:yVal>
            <c:numRef>
              <c:f>'12 ชม. '!$H$32:$P$32</c:f>
              <c:numCache/>
            </c:numRef>
          </c:yVal>
          <c:smooth val="0"/>
        </c:ser>
        <c:axId val="50335653"/>
        <c:axId val="50367694"/>
      </c:scatterChart>
      <c:valAx>
        <c:axId val="50335653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รอบปีการเกิดซ้ำ - ปี</a:t>
                </a:r>
              </a:p>
            </c:rich>
          </c:tx>
          <c:layout>
            <c:manualLayout>
              <c:xMode val="factor"/>
              <c:yMode val="factor"/>
              <c:x val="0.00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solidFill>
                  <a:srgbClr val="FF0000"/>
                </a:solidFill>
              </a:defRPr>
            </a:pPr>
          </a:p>
        </c:txPr>
        <c:crossAx val="50367694"/>
        <c:crossesAt val="10"/>
        <c:crossBetween val="midCat"/>
        <c:dispUnits/>
      </c:valAx>
      <c:valAx>
        <c:axId val="50367694"/>
        <c:scaling>
          <c:logBase val="10"/>
          <c:orientation val="minMax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ปริมาณฝนสูงสุด - มิลิเมตร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solidFill>
                  <a:srgbClr val="FF0000"/>
                </a:solidFill>
              </a:defRPr>
            </a:pPr>
          </a:p>
        </c:txPr>
        <c:crossAx val="50335653"/>
        <c:crosses val="autoZero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การหา Return Peroid ( รอบปีการเกิดซ้ำ )
สถานี  สชป.1 อ. เมือง  จ.เชียงใหม่</a:t>
            </a:r>
          </a:p>
        </c:rich>
      </c:tx>
      <c:layout>
        <c:manualLayout>
          <c:xMode val="factor"/>
          <c:yMode val="factor"/>
          <c:x val="0.06025"/>
          <c:y val="0.08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675"/>
          <c:y val="0.1665"/>
          <c:w val="0.86175"/>
          <c:h val="0.806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'24 ชม. '!$H$31:$P$31</c:f>
              <c:numCache/>
            </c:numRef>
          </c:xVal>
          <c:yVal>
            <c:numRef>
              <c:f>'24 ชม. '!$H$32:$P$32</c:f>
              <c:numCache/>
            </c:numRef>
          </c:yVal>
          <c:smooth val="0"/>
        </c:ser>
        <c:axId val="50656063"/>
        <c:axId val="53251384"/>
      </c:scatterChart>
      <c:valAx>
        <c:axId val="50656063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รอบปีการเกิดซ้ำ - ปี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solidFill>
                  <a:srgbClr val="FF0000"/>
                </a:solidFill>
              </a:defRPr>
            </a:pPr>
          </a:p>
        </c:txPr>
        <c:crossAx val="53251384"/>
        <c:crossesAt val="10"/>
        <c:crossBetween val="midCat"/>
        <c:dispUnits/>
      </c:valAx>
      <c:valAx>
        <c:axId val="53251384"/>
        <c:scaling>
          <c:logBase val="10"/>
          <c:orientation val="minMax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ปริมาณฝนสูงสุด - มิลิเมตร</a:t>
                </a:r>
              </a:p>
            </c:rich>
          </c:tx>
          <c:layout>
            <c:manualLayout>
              <c:xMode val="factor"/>
              <c:yMode val="factor"/>
              <c:x val="-0.003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solidFill>
                  <a:srgbClr val="FF0000"/>
                </a:solidFill>
              </a:defRPr>
            </a:pPr>
          </a:p>
        </c:txPr>
        <c:crossAx val="50656063"/>
        <c:crosses val="autoZero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1</xdr:row>
      <xdr:rowOff>19050</xdr:rowOff>
    </xdr:from>
    <xdr:to>
      <xdr:col>15</xdr:col>
      <xdr:colOff>142875</xdr:colOff>
      <xdr:row>27</xdr:row>
      <xdr:rowOff>171450</xdr:rowOff>
    </xdr:to>
    <xdr:graphicFrame>
      <xdr:nvGraphicFramePr>
        <xdr:cNvPr id="1" name="Chart 1"/>
        <xdr:cNvGraphicFramePr/>
      </xdr:nvGraphicFramePr>
      <xdr:xfrm>
        <a:off x="1533525" y="304800"/>
        <a:ext cx="4505325" cy="713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152400</xdr:colOff>
      <xdr:row>2</xdr:row>
      <xdr:rowOff>95250</xdr:rowOff>
    </xdr:from>
    <xdr:to>
      <xdr:col>21</xdr:col>
      <xdr:colOff>266700</xdr:colOff>
      <xdr:row>3</xdr:row>
      <xdr:rowOff>95250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648825" y="590550"/>
          <a:ext cx="171450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/>
            <a:t>สถานี P.42 อ.ทุ่งหัวช้าง จ.ลำพูน</a:t>
          </a:r>
        </a:p>
      </xdr:txBody>
    </xdr:sp>
    <xdr:clientData/>
  </xdr:twoCellAnchor>
  <xdr:twoCellAnchor>
    <xdr:from>
      <xdr:col>1</xdr:col>
      <xdr:colOff>28575</xdr:colOff>
      <xdr:row>28</xdr:row>
      <xdr:rowOff>0</xdr:rowOff>
    </xdr:from>
    <xdr:to>
      <xdr:col>11</xdr:col>
      <xdr:colOff>228600</xdr:colOff>
      <xdr:row>51</xdr:row>
      <xdr:rowOff>66675</xdr:rowOff>
    </xdr:to>
    <xdr:graphicFrame>
      <xdr:nvGraphicFramePr>
        <xdr:cNvPr id="2" name="Chart 2"/>
        <xdr:cNvGraphicFramePr/>
      </xdr:nvGraphicFramePr>
      <xdr:xfrm>
        <a:off x="295275" y="6391275"/>
        <a:ext cx="5695950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1</xdr:row>
      <xdr:rowOff>19050</xdr:rowOff>
    </xdr:from>
    <xdr:to>
      <xdr:col>15</xdr:col>
      <xdr:colOff>142875</xdr:colOff>
      <xdr:row>27</xdr:row>
      <xdr:rowOff>171450</xdr:rowOff>
    </xdr:to>
    <xdr:graphicFrame>
      <xdr:nvGraphicFramePr>
        <xdr:cNvPr id="1" name="Chart 1"/>
        <xdr:cNvGraphicFramePr/>
      </xdr:nvGraphicFramePr>
      <xdr:xfrm>
        <a:off x="1533525" y="304800"/>
        <a:ext cx="4505325" cy="713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1</xdr:row>
      <xdr:rowOff>19050</xdr:rowOff>
    </xdr:from>
    <xdr:to>
      <xdr:col>15</xdr:col>
      <xdr:colOff>142875</xdr:colOff>
      <xdr:row>27</xdr:row>
      <xdr:rowOff>171450</xdr:rowOff>
    </xdr:to>
    <xdr:graphicFrame>
      <xdr:nvGraphicFramePr>
        <xdr:cNvPr id="1" name="Chart 1"/>
        <xdr:cNvGraphicFramePr/>
      </xdr:nvGraphicFramePr>
      <xdr:xfrm>
        <a:off x="1533525" y="304800"/>
        <a:ext cx="4505325" cy="713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1</xdr:row>
      <xdr:rowOff>19050</xdr:rowOff>
    </xdr:from>
    <xdr:to>
      <xdr:col>15</xdr:col>
      <xdr:colOff>142875</xdr:colOff>
      <xdr:row>27</xdr:row>
      <xdr:rowOff>171450</xdr:rowOff>
    </xdr:to>
    <xdr:graphicFrame>
      <xdr:nvGraphicFramePr>
        <xdr:cNvPr id="1" name="Chart 1"/>
        <xdr:cNvGraphicFramePr/>
      </xdr:nvGraphicFramePr>
      <xdr:xfrm>
        <a:off x="1533525" y="304800"/>
        <a:ext cx="4505325" cy="713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1</xdr:row>
      <xdr:rowOff>19050</xdr:rowOff>
    </xdr:from>
    <xdr:to>
      <xdr:col>15</xdr:col>
      <xdr:colOff>142875</xdr:colOff>
      <xdr:row>27</xdr:row>
      <xdr:rowOff>171450</xdr:rowOff>
    </xdr:to>
    <xdr:graphicFrame>
      <xdr:nvGraphicFramePr>
        <xdr:cNvPr id="1" name="Chart 1"/>
        <xdr:cNvGraphicFramePr/>
      </xdr:nvGraphicFramePr>
      <xdr:xfrm>
        <a:off x="1533525" y="304800"/>
        <a:ext cx="4505325" cy="713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1</xdr:row>
      <xdr:rowOff>19050</xdr:rowOff>
    </xdr:from>
    <xdr:to>
      <xdr:col>15</xdr:col>
      <xdr:colOff>142875</xdr:colOff>
      <xdr:row>27</xdr:row>
      <xdr:rowOff>171450</xdr:rowOff>
    </xdr:to>
    <xdr:graphicFrame>
      <xdr:nvGraphicFramePr>
        <xdr:cNvPr id="1" name="Chart 1"/>
        <xdr:cNvGraphicFramePr/>
      </xdr:nvGraphicFramePr>
      <xdr:xfrm>
        <a:off x="1533525" y="304800"/>
        <a:ext cx="4505325" cy="713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1</xdr:row>
      <xdr:rowOff>19050</xdr:rowOff>
    </xdr:from>
    <xdr:to>
      <xdr:col>15</xdr:col>
      <xdr:colOff>142875</xdr:colOff>
      <xdr:row>27</xdr:row>
      <xdr:rowOff>171450</xdr:rowOff>
    </xdr:to>
    <xdr:graphicFrame>
      <xdr:nvGraphicFramePr>
        <xdr:cNvPr id="1" name="Chart 1"/>
        <xdr:cNvGraphicFramePr/>
      </xdr:nvGraphicFramePr>
      <xdr:xfrm>
        <a:off x="1533525" y="304800"/>
        <a:ext cx="4505325" cy="713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1</xdr:row>
      <xdr:rowOff>19050</xdr:rowOff>
    </xdr:from>
    <xdr:to>
      <xdr:col>15</xdr:col>
      <xdr:colOff>142875</xdr:colOff>
      <xdr:row>27</xdr:row>
      <xdr:rowOff>171450</xdr:rowOff>
    </xdr:to>
    <xdr:graphicFrame>
      <xdr:nvGraphicFramePr>
        <xdr:cNvPr id="1" name="Chart 1"/>
        <xdr:cNvGraphicFramePr/>
      </xdr:nvGraphicFramePr>
      <xdr:xfrm>
        <a:off x="1533525" y="304800"/>
        <a:ext cx="4505325" cy="713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1</xdr:row>
      <xdr:rowOff>19050</xdr:rowOff>
    </xdr:from>
    <xdr:to>
      <xdr:col>15</xdr:col>
      <xdr:colOff>142875</xdr:colOff>
      <xdr:row>27</xdr:row>
      <xdr:rowOff>171450</xdr:rowOff>
    </xdr:to>
    <xdr:graphicFrame>
      <xdr:nvGraphicFramePr>
        <xdr:cNvPr id="1" name="Chart 1"/>
        <xdr:cNvGraphicFramePr/>
      </xdr:nvGraphicFramePr>
      <xdr:xfrm>
        <a:off x="1533525" y="304800"/>
        <a:ext cx="4505325" cy="713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AB101"/>
  <sheetViews>
    <sheetView workbookViewId="0" topLeftCell="A1">
      <selection activeCell="Q20" sqref="Q20"/>
    </sheetView>
  </sheetViews>
  <sheetFormatPr defaultColWidth="9.140625" defaultRowHeight="12.75"/>
  <cols>
    <col min="1" max="1" width="12.00390625" style="1" customWidth="1"/>
    <col min="2" max="2" width="8.57421875" style="2" customWidth="1"/>
    <col min="3" max="3" width="0.9921875" style="2" customWidth="1"/>
    <col min="4" max="4" width="5.57421875" style="1" customWidth="1"/>
    <col min="5" max="17" width="5.57421875" style="2" customWidth="1"/>
    <col min="18" max="18" width="6.7109375" style="2" customWidth="1"/>
    <col min="19" max="20" width="9.140625" style="2" customWidth="1"/>
    <col min="21" max="21" width="10.7109375" style="2" customWidth="1"/>
    <col min="22" max="16384" width="9.140625" style="2" customWidth="1"/>
  </cols>
  <sheetData>
    <row r="1" spans="3:24" ht="22.5" customHeight="1">
      <c r="C1" s="3"/>
      <c r="D1" s="4" t="s">
        <v>0</v>
      </c>
      <c r="E1" s="4" t="s">
        <v>0</v>
      </c>
      <c r="J1" s="5" t="s">
        <v>0</v>
      </c>
      <c r="K1" s="6"/>
      <c r="R1" s="87"/>
      <c r="S1" s="88" t="s">
        <v>2</v>
      </c>
      <c r="T1" s="87"/>
      <c r="U1" s="87"/>
      <c r="V1" s="89"/>
      <c r="W1" s="8"/>
      <c r="X1" s="7" t="s">
        <v>3</v>
      </c>
    </row>
    <row r="2" spans="3:24" ht="22.5" customHeight="1">
      <c r="C2" s="9"/>
      <c r="D2" s="4" t="s">
        <v>0</v>
      </c>
      <c r="E2" s="4" t="s">
        <v>0</v>
      </c>
      <c r="J2" s="5" t="s">
        <v>0</v>
      </c>
      <c r="K2" s="6"/>
      <c r="R2" s="87"/>
      <c r="S2" s="88" t="s">
        <v>4</v>
      </c>
      <c r="T2" s="87"/>
      <c r="U2" s="87"/>
      <c r="V2" s="89"/>
      <c r="W2" s="8"/>
      <c r="X2" s="8"/>
    </row>
    <row r="3" spans="3:28" ht="22.5" customHeight="1">
      <c r="C3" s="10"/>
      <c r="D3" s="4" t="s">
        <v>0</v>
      </c>
      <c r="E3" s="4" t="s">
        <v>0</v>
      </c>
      <c r="F3" s="2" t="s">
        <v>0</v>
      </c>
      <c r="G3" s="2" t="s">
        <v>0</v>
      </c>
      <c r="H3" s="2" t="s">
        <v>0</v>
      </c>
      <c r="J3" s="5" t="s">
        <v>0</v>
      </c>
      <c r="K3" s="6"/>
      <c r="L3" s="11" t="s">
        <v>0</v>
      </c>
      <c r="R3" s="87"/>
      <c r="S3" s="88" t="s">
        <v>5</v>
      </c>
      <c r="T3" s="87"/>
      <c r="U3" s="90">
        <f>COUNT(H41:H51)</f>
        <v>11</v>
      </c>
      <c r="V3" s="87"/>
      <c r="W3" s="12">
        <v>1</v>
      </c>
      <c r="X3" s="13">
        <v>0.366513</v>
      </c>
      <c r="Y3" s="13">
        <v>0.404336</v>
      </c>
      <c r="Z3" s="13">
        <v>0.428593</v>
      </c>
      <c r="AA3" s="13">
        <v>0.445801</v>
      </c>
      <c r="AB3" s="13">
        <v>0.457994</v>
      </c>
    </row>
    <row r="4" spans="6:28" ht="21" customHeight="1">
      <c r="F4" s="2" t="s">
        <v>0</v>
      </c>
      <c r="G4" s="2" t="s">
        <v>0</v>
      </c>
      <c r="H4" s="2" t="s">
        <v>0</v>
      </c>
      <c r="J4" s="5" t="s">
        <v>0</v>
      </c>
      <c r="K4" s="6"/>
      <c r="L4" s="14" t="s">
        <v>0</v>
      </c>
      <c r="R4" s="87"/>
      <c r="S4" s="88" t="s">
        <v>6</v>
      </c>
      <c r="T4" s="87"/>
      <c r="U4" s="91">
        <f>AVERAGE(H41:H51)</f>
        <v>19.954545454545457</v>
      </c>
      <c r="V4" s="87"/>
      <c r="W4" s="12">
        <f>W3+1</f>
        <v>2</v>
      </c>
      <c r="X4" s="13">
        <v>0.469032</v>
      </c>
      <c r="Y4" s="13">
        <v>0.477353</v>
      </c>
      <c r="Z4" s="13">
        <v>0.484278</v>
      </c>
      <c r="AA4" s="13">
        <v>0.490151</v>
      </c>
      <c r="AB4" s="13">
        <v>0.495207</v>
      </c>
    </row>
    <row r="5" spans="10:28" ht="21" customHeight="1">
      <c r="J5" s="5" t="s">
        <v>0</v>
      </c>
      <c r="K5" s="6"/>
      <c r="L5" s="14" t="s">
        <v>0</v>
      </c>
      <c r="R5" s="87"/>
      <c r="S5" s="88" t="s">
        <v>7</v>
      </c>
      <c r="T5" s="87"/>
      <c r="U5" s="91">
        <f>(VAR(H41:H51))</f>
        <v>77.69472727272714</v>
      </c>
      <c r="V5" s="87"/>
      <c r="W5" s="12">
        <f>W4+1</f>
        <v>3</v>
      </c>
      <c r="X5" s="13">
        <v>0.499614</v>
      </c>
      <c r="Y5" s="13">
        <v>0.503498</v>
      </c>
      <c r="Z5" s="13">
        <v>0.506951</v>
      </c>
      <c r="AA5" s="13">
        <v>0.510045</v>
      </c>
      <c r="AB5" s="13">
        <v>0.512836</v>
      </c>
    </row>
    <row r="6" spans="10:28" ht="21" customHeight="1">
      <c r="J6" s="5" t="s">
        <v>8</v>
      </c>
      <c r="K6" s="6"/>
      <c r="L6" s="14" t="s">
        <v>0</v>
      </c>
      <c r="R6" s="87"/>
      <c r="S6" s="88" t="s">
        <v>9</v>
      </c>
      <c r="T6" s="87"/>
      <c r="U6" s="91">
        <f>STDEV(H41:H51)</f>
        <v>8.814461258223734</v>
      </c>
      <c r="V6" s="87"/>
      <c r="W6" s="12">
        <f>W5+1</f>
        <v>4</v>
      </c>
      <c r="X6" s="13">
        <v>0.515369</v>
      </c>
      <c r="Y6" s="13">
        <v>0.51768</v>
      </c>
      <c r="Z6" s="13">
        <v>0.519798</v>
      </c>
      <c r="AA6" s="13">
        <v>0.521749</v>
      </c>
      <c r="AB6" s="13">
        <v>0.523552</v>
      </c>
    </row>
    <row r="7" spans="18:28" ht="21" customHeight="1">
      <c r="R7" s="87"/>
      <c r="S7" s="87"/>
      <c r="T7" s="87"/>
      <c r="U7" s="87"/>
      <c r="V7" s="87"/>
      <c r="W7" s="12">
        <f>W6+1</f>
        <v>5</v>
      </c>
      <c r="X7" s="13">
        <v>0.525224</v>
      </c>
      <c r="Y7" s="13">
        <v>0.526779</v>
      </c>
      <c r="Z7" s="13">
        <v>0.528231</v>
      </c>
      <c r="AA7" s="13">
        <v>0.52959</v>
      </c>
      <c r="AB7" s="13">
        <v>0.530864</v>
      </c>
    </row>
    <row r="8" spans="1:28" ht="21" customHeight="1">
      <c r="A8" s="103" t="s">
        <v>22</v>
      </c>
      <c r="B8" s="104"/>
      <c r="C8" s="46"/>
      <c r="D8" s="46"/>
      <c r="E8" s="46"/>
      <c r="R8" s="87"/>
      <c r="S8" s="87"/>
      <c r="T8" s="87"/>
      <c r="U8" s="87"/>
      <c r="V8" s="87"/>
      <c r="W8" s="12">
        <v>6</v>
      </c>
      <c r="X8" s="13">
        <v>0.532062</v>
      </c>
      <c r="Y8" s="13">
        <v>0.533191</v>
      </c>
      <c r="Z8" s="13">
        <v>0.534257</v>
      </c>
      <c r="AA8" s="13">
        <v>0.535266</v>
      </c>
      <c r="AB8" s="13">
        <v>0.536221</v>
      </c>
    </row>
    <row r="9" spans="1:28" ht="21" customHeight="1">
      <c r="A9" s="101" t="s">
        <v>21</v>
      </c>
      <c r="B9" s="102"/>
      <c r="C9" s="47"/>
      <c r="D9" s="47"/>
      <c r="E9" s="47"/>
      <c r="R9" s="87"/>
      <c r="S9" s="87"/>
      <c r="T9" s="87" t="s">
        <v>18</v>
      </c>
      <c r="U9" s="92">
        <f>+B80</f>
        <v>0.499614</v>
      </c>
      <c r="V9" s="87"/>
      <c r="W9" s="12">
        <f aca="true" t="shared" si="0" ref="W9:W38">W8+1</f>
        <v>7</v>
      </c>
      <c r="X9" s="13">
        <v>0.541053</v>
      </c>
      <c r="Y9" s="13">
        <v>0.53799</v>
      </c>
      <c r="Z9" s="13">
        <v>0.538811</v>
      </c>
      <c r="AA9" s="13">
        <v>0.539593</v>
      </c>
      <c r="AB9" s="13">
        <v>0.54034</v>
      </c>
    </row>
    <row r="10" spans="1:28" ht="21.75">
      <c r="A10" s="77" t="s">
        <v>1</v>
      </c>
      <c r="B10" s="78" t="s">
        <v>17</v>
      </c>
      <c r="C10" s="10"/>
      <c r="D10" s="45"/>
      <c r="E10" s="9"/>
      <c r="R10" s="87"/>
      <c r="S10" s="87"/>
      <c r="T10" s="87" t="s">
        <v>19</v>
      </c>
      <c r="U10" s="92">
        <f>+B81</f>
        <v>0.96758</v>
      </c>
      <c r="V10" s="87"/>
      <c r="W10" s="12">
        <f t="shared" si="0"/>
        <v>8</v>
      </c>
      <c r="X10" s="13">
        <v>0.541053</v>
      </c>
      <c r="Y10" s="13">
        <v>0.541736</v>
      </c>
      <c r="Z10" s="13">
        <v>0.54239</v>
      </c>
      <c r="AA10" s="13">
        <v>0.543018</v>
      </c>
      <c r="AB10" s="13">
        <v>0.54362</v>
      </c>
    </row>
    <row r="11" spans="1:28" ht="21" customHeight="1">
      <c r="A11" s="83">
        <v>2540</v>
      </c>
      <c r="B11" s="79">
        <v>13.8</v>
      </c>
      <c r="C11" s="10"/>
      <c r="D11" s="25"/>
      <c r="E11" s="42"/>
      <c r="R11" s="87"/>
      <c r="S11" s="87"/>
      <c r="T11" s="87"/>
      <c r="U11" s="87"/>
      <c r="V11" s="87"/>
      <c r="W11" s="12">
        <f t="shared" si="0"/>
        <v>9</v>
      </c>
      <c r="X11" s="13">
        <v>0.544198</v>
      </c>
      <c r="Y11" s="13">
        <v>0.544754</v>
      </c>
      <c r="Z11" s="13">
        <v>0.545289</v>
      </c>
      <c r="AA11" s="13">
        <v>0.545805</v>
      </c>
      <c r="AB11" s="13">
        <v>0.546302</v>
      </c>
    </row>
    <row r="12" spans="1:28" ht="21" customHeight="1">
      <c r="A12" s="84">
        <v>2541</v>
      </c>
      <c r="B12" s="80">
        <v>20.8</v>
      </c>
      <c r="C12" s="10"/>
      <c r="D12" s="25"/>
      <c r="E12" s="42"/>
      <c r="W12" s="12">
        <f t="shared" si="0"/>
        <v>10</v>
      </c>
      <c r="X12" s="13">
        <v>0.546781</v>
      </c>
      <c r="Y12" s="13">
        <v>0.547244</v>
      </c>
      <c r="Z12" s="13">
        <v>0.547691</v>
      </c>
      <c r="AA12" s="13">
        <v>0.548124</v>
      </c>
      <c r="AB12" s="13">
        <v>0.548542</v>
      </c>
    </row>
    <row r="13" spans="1:28" ht="21" customHeight="1">
      <c r="A13" s="84">
        <v>2542</v>
      </c>
      <c r="B13" s="80">
        <v>32.7</v>
      </c>
      <c r="C13" s="10"/>
      <c r="D13" s="25"/>
      <c r="E13" s="42"/>
      <c r="W13" s="12">
        <f t="shared" si="0"/>
        <v>11</v>
      </c>
      <c r="X13" s="13">
        <v>0.548947</v>
      </c>
      <c r="Y13" s="13">
        <v>0.549339</v>
      </c>
      <c r="Z13" s="13">
        <v>0.549719</v>
      </c>
      <c r="AA13" s="13">
        <v>0.550087</v>
      </c>
      <c r="AB13" s="13">
        <v>0.550445</v>
      </c>
    </row>
    <row r="14" spans="1:28" ht="21" customHeight="1">
      <c r="A14" s="84">
        <v>2543</v>
      </c>
      <c r="B14" s="80">
        <v>17</v>
      </c>
      <c r="C14" s="10"/>
      <c r="D14" s="25"/>
      <c r="E14" s="42"/>
      <c r="W14" s="12">
        <f t="shared" si="0"/>
        <v>12</v>
      </c>
      <c r="X14" s="13">
        <v>0.550792</v>
      </c>
      <c r="Y14" s="13">
        <v>0.551128</v>
      </c>
      <c r="Z14" s="13">
        <v>0.551456</v>
      </c>
      <c r="AA14" s="13">
        <v>0.551774</v>
      </c>
      <c r="AB14" s="13">
        <v>0.552084</v>
      </c>
    </row>
    <row r="15" spans="1:28" ht="21" customHeight="1">
      <c r="A15" s="84">
        <v>2544</v>
      </c>
      <c r="B15" s="80">
        <v>20</v>
      </c>
      <c r="C15" s="10"/>
      <c r="D15" s="25"/>
      <c r="E15" s="42"/>
      <c r="W15" s="12">
        <f t="shared" si="0"/>
        <v>13</v>
      </c>
      <c r="X15" s="13">
        <v>0.552385</v>
      </c>
      <c r="Y15" s="13">
        <v>0.552678</v>
      </c>
      <c r="Z15" s="13">
        <v>0.552963</v>
      </c>
      <c r="AA15" s="13">
        <v>0.553241</v>
      </c>
      <c r="AB15" s="13">
        <v>0.553513</v>
      </c>
    </row>
    <row r="16" spans="1:28" ht="21" customHeight="1">
      <c r="A16" s="84">
        <v>2545</v>
      </c>
      <c r="B16" s="80">
        <v>40</v>
      </c>
      <c r="C16" s="10"/>
      <c r="D16" s="25"/>
      <c r="E16" s="42"/>
      <c r="W16" s="12">
        <f t="shared" si="0"/>
        <v>14</v>
      </c>
      <c r="X16" s="13">
        <v>0.553776</v>
      </c>
      <c r="Y16" s="13">
        <v>0.554034</v>
      </c>
      <c r="Z16" s="13">
        <v>0.554285</v>
      </c>
      <c r="AA16" s="13">
        <v>0.55453</v>
      </c>
      <c r="AB16" s="13">
        <v>0.55477</v>
      </c>
    </row>
    <row r="17" spans="1:28" ht="21" customHeight="1">
      <c r="A17" s="84">
        <v>2546</v>
      </c>
      <c r="B17" s="80">
        <v>13.4</v>
      </c>
      <c r="C17" s="10"/>
      <c r="D17" s="25"/>
      <c r="E17" s="42"/>
      <c r="W17" s="12">
        <f t="shared" si="0"/>
        <v>15</v>
      </c>
      <c r="X17" s="13">
        <v>0.555004</v>
      </c>
      <c r="Y17" s="13">
        <v>0.555232</v>
      </c>
      <c r="Z17" s="13">
        <v>0.555455</v>
      </c>
      <c r="AA17" s="13">
        <v>0.555673</v>
      </c>
      <c r="AB17" s="13">
        <v>0.555887</v>
      </c>
    </row>
    <row r="18" spans="1:28" ht="21" customHeight="1">
      <c r="A18" s="84">
        <v>2547</v>
      </c>
      <c r="B18" s="80">
        <v>16</v>
      </c>
      <c r="C18" s="10"/>
      <c r="D18" s="25"/>
      <c r="E18" s="43"/>
      <c r="W18" s="12">
        <f t="shared" si="0"/>
        <v>16</v>
      </c>
      <c r="X18" s="13">
        <v>0.556095</v>
      </c>
      <c r="Y18" s="13">
        <v>0.556299</v>
      </c>
      <c r="Z18" s="13">
        <v>0.556499</v>
      </c>
      <c r="AA18" s="13">
        <v>0.556695</v>
      </c>
      <c r="AB18" s="13">
        <v>0.556886</v>
      </c>
    </row>
    <row r="19" spans="1:28" ht="21" customHeight="1">
      <c r="A19" s="84">
        <v>2548</v>
      </c>
      <c r="B19" s="80">
        <v>20</v>
      </c>
      <c r="C19" s="10"/>
      <c r="D19" s="25"/>
      <c r="E19" s="43"/>
      <c r="W19" s="12">
        <f t="shared" si="0"/>
        <v>17</v>
      </c>
      <c r="X19" s="13">
        <v>0.557073</v>
      </c>
      <c r="Y19" s="13">
        <v>0.557257</v>
      </c>
      <c r="Z19" s="13">
        <v>0.557437</v>
      </c>
      <c r="AA19" s="13">
        <v>0.557613</v>
      </c>
      <c r="AB19" s="13">
        <v>0.557786</v>
      </c>
    </row>
    <row r="20" spans="1:28" ht="21" customHeight="1">
      <c r="A20" s="85">
        <v>2549</v>
      </c>
      <c r="B20" s="81">
        <v>11</v>
      </c>
      <c r="C20" s="10"/>
      <c r="D20" s="25"/>
      <c r="E20" s="43"/>
      <c r="W20" s="12">
        <f t="shared" si="0"/>
        <v>18</v>
      </c>
      <c r="X20" s="13">
        <v>0.557955</v>
      </c>
      <c r="Y20" s="13">
        <v>0.558121</v>
      </c>
      <c r="Z20" s="13">
        <v>0.558284</v>
      </c>
      <c r="AA20" s="13">
        <v>0.558444</v>
      </c>
      <c r="AB20" s="13">
        <v>0.558601</v>
      </c>
    </row>
    <row r="21" spans="1:28" ht="21" customHeight="1">
      <c r="A21" s="86">
        <v>2550</v>
      </c>
      <c r="B21" s="82">
        <v>14.8</v>
      </c>
      <c r="C21" s="10"/>
      <c r="D21" s="25"/>
      <c r="E21" s="43"/>
      <c r="W21" s="12">
        <f t="shared" si="0"/>
        <v>19</v>
      </c>
      <c r="X21" s="13">
        <v>0.558755</v>
      </c>
      <c r="Y21" s="13">
        <v>0.558906</v>
      </c>
      <c r="Z21" s="13">
        <v>0.559055</v>
      </c>
      <c r="AA21" s="13">
        <v>0.559201</v>
      </c>
      <c r="AB21" s="13">
        <v>0.559344</v>
      </c>
    </row>
    <row r="22" spans="1:28" ht="21" customHeight="1">
      <c r="A22" s="25"/>
      <c r="B22" s="42"/>
      <c r="C22" s="10"/>
      <c r="D22" s="25"/>
      <c r="E22" s="43"/>
      <c r="W22" s="12">
        <f t="shared" si="0"/>
        <v>20</v>
      </c>
      <c r="X22" s="13">
        <v>0.559484</v>
      </c>
      <c r="Y22" s="13">
        <v>0.559623</v>
      </c>
      <c r="Z22" s="13">
        <v>0.559758</v>
      </c>
      <c r="AA22" s="13">
        <v>0.559892</v>
      </c>
      <c r="AB22" s="13">
        <v>0.560023</v>
      </c>
    </row>
    <row r="23" spans="1:28" ht="21" customHeight="1">
      <c r="A23" s="25"/>
      <c r="B23" s="42"/>
      <c r="C23" s="10"/>
      <c r="D23" s="25"/>
      <c r="E23" s="43"/>
      <c r="W23" s="12">
        <f t="shared" si="0"/>
        <v>21</v>
      </c>
      <c r="X23" s="13">
        <v>0.560152</v>
      </c>
      <c r="Y23" s="13">
        <v>0.560279</v>
      </c>
      <c r="Z23" s="13">
        <v>0.560404</v>
      </c>
      <c r="AA23" s="13">
        <v>0.560527</v>
      </c>
      <c r="AB23" s="13">
        <v>0.560647</v>
      </c>
    </row>
    <row r="24" spans="1:28" ht="21" customHeight="1">
      <c r="A24" s="25"/>
      <c r="B24" s="42"/>
      <c r="C24" s="10"/>
      <c r="D24" s="25"/>
      <c r="E24" s="43"/>
      <c r="W24" s="12">
        <f t="shared" si="0"/>
        <v>22</v>
      </c>
      <c r="X24" s="13">
        <v>0.560766</v>
      </c>
      <c r="Y24" s="13">
        <v>0.560883</v>
      </c>
      <c r="Z24" s="13">
        <v>0.560998</v>
      </c>
      <c r="AA24" s="13">
        <v>0.561112</v>
      </c>
      <c r="AB24" s="13">
        <v>0.561223</v>
      </c>
    </row>
    <row r="25" spans="1:28" ht="21" customHeight="1">
      <c r="A25" s="25"/>
      <c r="B25" s="42"/>
      <c r="C25" s="10"/>
      <c r="D25" s="25"/>
      <c r="E25" s="43"/>
      <c r="W25" s="12">
        <f t="shared" si="0"/>
        <v>23</v>
      </c>
      <c r="X25" s="13">
        <v>0.561233</v>
      </c>
      <c r="Y25" s="13">
        <v>0.561441</v>
      </c>
      <c r="Z25" s="13">
        <v>0.561548</v>
      </c>
      <c r="AA25" s="13">
        <v>0.561653</v>
      </c>
      <c r="AB25" s="13">
        <v>0.561756</v>
      </c>
    </row>
    <row r="26" spans="1:28" ht="21" customHeight="1">
      <c r="A26" s="25"/>
      <c r="B26" s="42"/>
      <c r="C26" s="10"/>
      <c r="D26" s="25"/>
      <c r="E26" s="43"/>
      <c r="W26" s="12">
        <f t="shared" si="0"/>
        <v>24</v>
      </c>
      <c r="X26" s="13">
        <v>0.561858</v>
      </c>
      <c r="Y26" s="13">
        <v>0.561958</v>
      </c>
      <c r="Z26" s="13">
        <v>0.562057</v>
      </c>
      <c r="AA26" s="13">
        <v>0.562155</v>
      </c>
      <c r="AB26" s="13">
        <v>0.562251</v>
      </c>
    </row>
    <row r="27" spans="1:28" ht="21" customHeight="1">
      <c r="A27" s="25"/>
      <c r="B27" s="42"/>
      <c r="C27" s="10"/>
      <c r="D27" s="25"/>
      <c r="E27" s="44"/>
      <c r="W27" s="12">
        <f t="shared" si="0"/>
        <v>25</v>
      </c>
      <c r="X27" s="13">
        <v>0.562439</v>
      </c>
      <c r="Y27" s="13">
        <v>0.562623</v>
      </c>
      <c r="Z27" s="13">
        <v>0.562801</v>
      </c>
      <c r="AA27" s="13">
        <v>0.562974</v>
      </c>
      <c r="AB27" s="13">
        <v>0.563143</v>
      </c>
    </row>
    <row r="28" spans="1:28" ht="21" customHeight="1">
      <c r="A28" s="25"/>
      <c r="B28" s="42"/>
      <c r="C28" s="10"/>
      <c r="D28" s="25"/>
      <c r="E28" s="26"/>
      <c r="W28" s="12">
        <f t="shared" si="0"/>
        <v>26</v>
      </c>
      <c r="X28" s="13">
        <v>0.563307</v>
      </c>
      <c r="Y28" s="13">
        <v>0.563467</v>
      </c>
      <c r="Z28" s="13">
        <v>0.562624</v>
      </c>
      <c r="AA28" s="13">
        <v>0.563776</v>
      </c>
      <c r="AB28" s="13">
        <v>0.563924</v>
      </c>
    </row>
    <row r="29" spans="3:28" ht="21" customHeight="1">
      <c r="C29" s="21"/>
      <c r="W29" s="12">
        <f t="shared" si="0"/>
        <v>27</v>
      </c>
      <c r="X29" s="13">
        <v>0.564069</v>
      </c>
      <c r="Y29" s="13">
        <v>0.564211</v>
      </c>
      <c r="Z29" s="13">
        <v>0.564349</v>
      </c>
      <c r="AA29" s="13">
        <v>0.564484</v>
      </c>
      <c r="AB29" s="13">
        <v>0.564616</v>
      </c>
    </row>
    <row r="30" spans="3:28" ht="21" customHeight="1">
      <c r="C30" s="21"/>
      <c r="W30" s="12">
        <f t="shared" si="0"/>
        <v>28</v>
      </c>
      <c r="X30" s="13">
        <v>0.564932</v>
      </c>
      <c r="Y30" s="13">
        <v>0.565232</v>
      </c>
      <c r="Z30" s="13">
        <v>0.565516</v>
      </c>
      <c r="AA30" s="13">
        <v>0.565785</v>
      </c>
      <c r="AB30" s="13">
        <v>0.566041</v>
      </c>
    </row>
    <row r="31" spans="5:28" ht="21" customHeight="1">
      <c r="E31" s="98" t="s">
        <v>10</v>
      </c>
      <c r="F31" s="99"/>
      <c r="G31" s="100"/>
      <c r="H31" s="93">
        <v>2</v>
      </c>
      <c r="I31" s="93">
        <v>5</v>
      </c>
      <c r="J31" s="93">
        <v>10</v>
      </c>
      <c r="K31" s="93">
        <v>25</v>
      </c>
      <c r="L31" s="93">
        <v>50</v>
      </c>
      <c r="M31" s="93">
        <v>100</v>
      </c>
      <c r="N31" s="93">
        <v>200</v>
      </c>
      <c r="O31" s="93">
        <v>500</v>
      </c>
      <c r="P31" s="93">
        <v>1000</v>
      </c>
      <c r="Q31" s="51"/>
      <c r="W31" s="12">
        <f t="shared" si="0"/>
        <v>29</v>
      </c>
      <c r="X31" s="13">
        <v>0.566285</v>
      </c>
      <c r="Y31" s="13">
        <v>0.566517</v>
      </c>
      <c r="Z31" s="13">
        <v>0.566739</v>
      </c>
      <c r="AA31" s="13">
        <v>0.566951</v>
      </c>
      <c r="AB31" s="13">
        <v>0.567153</v>
      </c>
    </row>
    <row r="32" spans="5:28" ht="21.75" customHeight="1">
      <c r="E32" s="95" t="s">
        <v>46</v>
      </c>
      <c r="F32" s="96"/>
      <c r="G32" s="97"/>
      <c r="H32" s="94">
        <f aca="true" t="shared" si="1" ref="H32:P32">ROUND((((-LN(-LN(1-1/H31)))+$B$83*$B$84)/$B$83),2)</f>
        <v>18.74</v>
      </c>
      <c r="I32" s="94">
        <f t="shared" si="1"/>
        <v>29.07</v>
      </c>
      <c r="J32" s="94">
        <f t="shared" si="1"/>
        <v>35.9</v>
      </c>
      <c r="K32" s="94">
        <f t="shared" si="1"/>
        <v>44.54</v>
      </c>
      <c r="L32" s="94">
        <f t="shared" si="1"/>
        <v>50.95</v>
      </c>
      <c r="M32" s="94">
        <f t="shared" si="1"/>
        <v>57.31</v>
      </c>
      <c r="N32" s="94">
        <f t="shared" si="1"/>
        <v>63.65</v>
      </c>
      <c r="O32" s="94">
        <f t="shared" si="1"/>
        <v>72.01</v>
      </c>
      <c r="P32" s="94">
        <f t="shared" si="1"/>
        <v>78.33</v>
      </c>
      <c r="Q32" s="52"/>
      <c r="W32" s="12">
        <f t="shared" si="0"/>
        <v>30</v>
      </c>
      <c r="X32" s="13">
        <v>0.567347</v>
      </c>
      <c r="Y32" s="13">
        <v>0.567533</v>
      </c>
      <c r="Z32" s="13">
        <v>0.567711</v>
      </c>
      <c r="AA32" s="13">
        <v>0.567883</v>
      </c>
      <c r="AB32" s="13">
        <v>0.568047</v>
      </c>
    </row>
    <row r="33" spans="3:28" ht="24" customHeight="1">
      <c r="C33" s="21"/>
      <c r="D33" s="22"/>
      <c r="E33" s="23"/>
      <c r="F33" s="23"/>
      <c r="G33" s="23"/>
      <c r="H33" s="23"/>
      <c r="I33" s="23"/>
      <c r="J33" s="23"/>
      <c r="K33" s="23"/>
      <c r="W33" s="12">
        <f t="shared" si="0"/>
        <v>31</v>
      </c>
      <c r="X33" s="13">
        <v>0.568205</v>
      </c>
      <c r="Y33" s="13">
        <v>0.568358</v>
      </c>
      <c r="Z33" s="13">
        <v>0.568505</v>
      </c>
      <c r="AA33" s="13">
        <v>0.568646</v>
      </c>
      <c r="AB33" s="13">
        <v>0.568783</v>
      </c>
    </row>
    <row r="34" spans="3:28" ht="24" customHeight="1">
      <c r="C34" s="21"/>
      <c r="L34" s="23"/>
      <c r="M34" s="23"/>
      <c r="N34" s="23"/>
      <c r="O34" s="23"/>
      <c r="P34" s="23"/>
      <c r="Q34" s="23"/>
      <c r="R34" s="23"/>
      <c r="W34" s="12">
        <f t="shared" si="0"/>
        <v>32</v>
      </c>
      <c r="X34" s="13">
        <v>0.568915</v>
      </c>
      <c r="Y34" s="13">
        <v>0.569042</v>
      </c>
      <c r="Z34" s="13">
        <v>0.569166</v>
      </c>
      <c r="AA34" s="13">
        <v>0.569285</v>
      </c>
      <c r="AB34" s="13">
        <v>0.5694</v>
      </c>
    </row>
    <row r="35" spans="19:28" ht="21.75" customHeight="1">
      <c r="S35" s="24" t="s">
        <v>0</v>
      </c>
      <c r="T35" s="24" t="s">
        <v>0</v>
      </c>
      <c r="W35" s="12">
        <f t="shared" si="0"/>
        <v>33</v>
      </c>
      <c r="X35" s="13">
        <v>0.571552</v>
      </c>
      <c r="Y35" s="13">
        <v>0.571662</v>
      </c>
      <c r="Z35" s="13">
        <v>0.571767</v>
      </c>
      <c r="AA35" s="13">
        <v>0.571868</v>
      </c>
      <c r="AB35" s="13">
        <v>0.571965</v>
      </c>
    </row>
    <row r="36" spans="3:28" ht="21.75">
      <c r="C36" s="21"/>
      <c r="D36" s="25"/>
      <c r="E36" s="26"/>
      <c r="F36" s="26"/>
      <c r="G36" s="26"/>
      <c r="H36" s="26"/>
      <c r="I36" s="27"/>
      <c r="J36" s="26"/>
      <c r="K36" s="26"/>
      <c r="L36" s="26"/>
      <c r="M36" s="26"/>
      <c r="W36" s="12">
        <f t="shared" si="0"/>
        <v>34</v>
      </c>
      <c r="X36" s="13">
        <v>0.572587</v>
      </c>
      <c r="Y36" s="13">
        <v>0.572761</v>
      </c>
      <c r="Z36" s="13">
        <v>0.57292</v>
      </c>
      <c r="AA36" s="13">
        <v>0.573068</v>
      </c>
      <c r="AB36" s="13">
        <v>0.573333</v>
      </c>
    </row>
    <row r="37" spans="3:28" ht="21.75">
      <c r="C37" s="21"/>
      <c r="D37" s="25"/>
      <c r="E37" s="26"/>
      <c r="F37" s="26"/>
      <c r="G37" s="26"/>
      <c r="H37" s="26"/>
      <c r="I37" s="26"/>
      <c r="J37" s="26"/>
      <c r="K37" s="26"/>
      <c r="L37" s="26"/>
      <c r="M37" s="26"/>
      <c r="W37" s="12">
        <f t="shared" si="0"/>
        <v>35</v>
      </c>
      <c r="X37" s="13">
        <v>0.573564</v>
      </c>
      <c r="Y37" s="13">
        <v>0.573767</v>
      </c>
      <c r="Z37" s="13">
        <v>0.573947</v>
      </c>
      <c r="AA37" s="13">
        <v>0.574108</v>
      </c>
      <c r="AB37" s="13">
        <v>0.574253</v>
      </c>
    </row>
    <row r="38" spans="3:28" ht="21.75">
      <c r="C38" s="21"/>
      <c r="G38" s="21"/>
      <c r="H38" s="22" t="s">
        <v>11</v>
      </c>
      <c r="I38" s="23"/>
      <c r="J38" s="23" t="s">
        <v>20</v>
      </c>
      <c r="K38" s="23"/>
      <c r="L38" s="23"/>
      <c r="M38" s="23"/>
      <c r="N38" s="23"/>
      <c r="O38" s="23"/>
      <c r="W38" s="12">
        <f t="shared" si="0"/>
        <v>36</v>
      </c>
      <c r="X38" s="13">
        <v>0.574383</v>
      </c>
      <c r="Y38" s="13">
        <v>0.574502</v>
      </c>
      <c r="Z38" s="13">
        <v>0.577216</v>
      </c>
      <c r="AA38" s="28"/>
      <c r="AB38" s="28"/>
    </row>
    <row r="39" spans="3:26" ht="21.75">
      <c r="C39" s="21"/>
      <c r="W39" s="11"/>
      <c r="X39" s="11"/>
      <c r="Y39" s="11"/>
      <c r="Z39" s="11"/>
    </row>
    <row r="40" spans="3:26" ht="21.75">
      <c r="C40" s="21"/>
      <c r="W40" s="11"/>
      <c r="X40" s="11"/>
      <c r="Y40" s="11"/>
      <c r="Z40" s="11"/>
    </row>
    <row r="41" spans="3:26" ht="21.75">
      <c r="C41" s="21"/>
      <c r="G41" s="17">
        <v>2540</v>
      </c>
      <c r="H41" s="18">
        <f>B11</f>
        <v>13.8</v>
      </c>
      <c r="W41" s="11"/>
      <c r="X41" s="11"/>
      <c r="Y41" s="11"/>
      <c r="Z41" s="11"/>
    </row>
    <row r="42" spans="2:26" ht="21.75">
      <c r="B42" s="26"/>
      <c r="C42" s="1"/>
      <c r="G42" s="15">
        <v>2541</v>
      </c>
      <c r="H42" s="16">
        <f aca="true" t="shared" si="2" ref="H42:H49">B12</f>
        <v>20.8</v>
      </c>
      <c r="W42" s="11"/>
      <c r="X42" s="11"/>
      <c r="Y42" s="11"/>
      <c r="Z42" s="11"/>
    </row>
    <row r="43" spans="1:26" ht="21.75">
      <c r="A43" s="29"/>
      <c r="B43" s="25"/>
      <c r="C43" s="1"/>
      <c r="G43" s="15">
        <v>2542</v>
      </c>
      <c r="H43" s="16">
        <f t="shared" si="2"/>
        <v>32.7</v>
      </c>
      <c r="W43" s="11"/>
      <c r="X43" s="11"/>
      <c r="Y43" s="11"/>
      <c r="Z43" s="11"/>
    </row>
    <row r="44" spans="3:26" ht="21.75">
      <c r="C44" s="1"/>
      <c r="G44" s="15">
        <v>2543</v>
      </c>
      <c r="H44" s="16">
        <f t="shared" si="2"/>
        <v>17</v>
      </c>
      <c r="W44" s="11"/>
      <c r="X44" s="11"/>
      <c r="Y44" s="11"/>
      <c r="Z44" s="11"/>
    </row>
    <row r="45" spans="3:26" ht="21.75">
      <c r="C45" s="30"/>
      <c r="G45" s="15">
        <v>2544</v>
      </c>
      <c r="H45" s="16">
        <f t="shared" si="2"/>
        <v>20</v>
      </c>
      <c r="W45" s="11"/>
      <c r="X45" s="11"/>
      <c r="Y45" s="11"/>
      <c r="Z45" s="11"/>
    </row>
    <row r="46" spans="1:26" ht="21.75">
      <c r="A46" s="31"/>
      <c r="B46" s="30"/>
      <c r="C46" s="30"/>
      <c r="G46" s="15">
        <v>2545</v>
      </c>
      <c r="H46" s="16">
        <f t="shared" si="2"/>
        <v>40</v>
      </c>
      <c r="W46" s="11"/>
      <c r="X46" s="11"/>
      <c r="Y46" s="11"/>
      <c r="Z46" s="11"/>
    </row>
    <row r="47" spans="1:26" ht="21.75">
      <c r="A47" s="31"/>
      <c r="B47" s="30"/>
      <c r="C47" s="30"/>
      <c r="G47" s="15">
        <v>2546</v>
      </c>
      <c r="H47" s="16">
        <f t="shared" si="2"/>
        <v>13.4</v>
      </c>
      <c r="W47" s="11"/>
      <c r="X47" s="11"/>
      <c r="Y47" s="11"/>
      <c r="Z47" s="11"/>
    </row>
    <row r="48" spans="1:26" ht="21.75">
      <c r="A48" s="31"/>
      <c r="B48" s="30"/>
      <c r="C48" s="30"/>
      <c r="G48" s="15">
        <v>2547</v>
      </c>
      <c r="H48" s="16">
        <f t="shared" si="2"/>
        <v>16</v>
      </c>
      <c r="W48" s="11"/>
      <c r="X48" s="11"/>
      <c r="Y48" s="11"/>
      <c r="Z48" s="11"/>
    </row>
    <row r="49" spans="1:26" ht="21.75">
      <c r="A49" s="31"/>
      <c r="B49" s="30"/>
      <c r="C49" s="30"/>
      <c r="G49" s="15">
        <v>2548</v>
      </c>
      <c r="H49" s="16">
        <f t="shared" si="2"/>
        <v>20</v>
      </c>
      <c r="W49" s="11"/>
      <c r="X49" s="11"/>
      <c r="Y49" s="11"/>
      <c r="Z49" s="11"/>
    </row>
    <row r="50" spans="1:26" ht="21.75">
      <c r="A50" s="31"/>
      <c r="B50" s="30"/>
      <c r="C50" s="30"/>
      <c r="G50" s="54">
        <v>2549</v>
      </c>
      <c r="H50" s="55">
        <v>11</v>
      </c>
      <c r="W50" s="11"/>
      <c r="X50" s="11"/>
      <c r="Y50" s="11"/>
      <c r="Z50" s="11"/>
    </row>
    <row r="51" spans="1:26" ht="21.75">
      <c r="A51" s="31"/>
      <c r="B51" s="30"/>
      <c r="C51" s="30"/>
      <c r="F51" s="26"/>
      <c r="G51" s="19">
        <v>2550</v>
      </c>
      <c r="H51" s="50">
        <v>14.8</v>
      </c>
      <c r="I51" s="26"/>
      <c r="W51" s="11"/>
      <c r="X51" s="11"/>
      <c r="Y51" s="11"/>
      <c r="Z51" s="11"/>
    </row>
    <row r="52" spans="1:26" ht="21.75">
      <c r="A52" s="31"/>
      <c r="B52" s="30"/>
      <c r="C52" s="30"/>
      <c r="F52" s="26"/>
      <c r="G52" s="26"/>
      <c r="H52" s="42"/>
      <c r="I52" s="26"/>
      <c r="W52" s="11"/>
      <c r="X52" s="11"/>
      <c r="Y52" s="11"/>
      <c r="Z52" s="11"/>
    </row>
    <row r="53" spans="1:26" ht="21.75">
      <c r="A53" s="31"/>
      <c r="B53" s="30"/>
      <c r="C53" s="30"/>
      <c r="F53" s="26"/>
      <c r="G53" s="26"/>
      <c r="H53" s="42"/>
      <c r="I53" s="26"/>
      <c r="W53" s="11"/>
      <c r="X53" s="11"/>
      <c r="Y53" s="11"/>
      <c r="Z53" s="11"/>
    </row>
    <row r="54" spans="1:26" ht="21.75">
      <c r="A54" s="31"/>
      <c r="B54" s="30"/>
      <c r="C54" s="30"/>
      <c r="F54" s="26"/>
      <c r="G54" s="26"/>
      <c r="H54" s="42"/>
      <c r="I54" s="26"/>
      <c r="W54" s="11"/>
      <c r="X54" s="11"/>
      <c r="Y54" s="11"/>
      <c r="Z54" s="11"/>
    </row>
    <row r="55" spans="1:26" ht="21.75">
      <c r="A55" s="31"/>
      <c r="B55" s="30"/>
      <c r="C55" s="30"/>
      <c r="F55" s="26"/>
      <c r="G55" s="26"/>
      <c r="H55" s="42"/>
      <c r="I55" s="26"/>
      <c r="W55" s="11"/>
      <c r="X55" s="11"/>
      <c r="Y55" s="11"/>
      <c r="Z55" s="11"/>
    </row>
    <row r="56" spans="2:23" ht="21.75">
      <c r="B56" s="1"/>
      <c r="C56" s="1"/>
      <c r="F56" s="26"/>
      <c r="G56" s="26"/>
      <c r="H56" s="42"/>
      <c r="I56" s="26"/>
      <c r="W56" s="32" t="s">
        <v>0</v>
      </c>
    </row>
    <row r="57" spans="2:24" ht="21.75">
      <c r="B57" s="1"/>
      <c r="C57" s="1"/>
      <c r="F57" s="26"/>
      <c r="G57" s="26"/>
      <c r="H57" s="42"/>
      <c r="I57" s="26"/>
      <c r="W57" s="32" t="s">
        <v>0</v>
      </c>
      <c r="X57" s="32" t="s">
        <v>12</v>
      </c>
    </row>
    <row r="58" spans="2:28" ht="21.75">
      <c r="B58" s="1"/>
      <c r="C58" s="1"/>
      <c r="F58" s="26"/>
      <c r="G58" s="26"/>
      <c r="H58" s="42"/>
      <c r="I58" s="26"/>
      <c r="W58" s="11">
        <v>1</v>
      </c>
      <c r="X58" s="33">
        <v>0</v>
      </c>
      <c r="Y58" s="11">
        <v>0.498384</v>
      </c>
      <c r="Z58" s="11">
        <v>0.643483</v>
      </c>
      <c r="AA58" s="11">
        <v>0.73147</v>
      </c>
      <c r="AB58" s="11">
        <v>0.792778</v>
      </c>
    </row>
    <row r="59" spans="2:28" ht="21.75">
      <c r="B59" s="1"/>
      <c r="C59" s="1"/>
      <c r="F59" s="26"/>
      <c r="G59" s="26"/>
      <c r="H59" s="42"/>
      <c r="I59" s="26"/>
      <c r="W59" s="11">
        <f aca="true" t="shared" si="3" ref="W59:W96">W58+1</f>
        <v>2</v>
      </c>
      <c r="X59" s="11">
        <v>0.838765</v>
      </c>
      <c r="Y59" s="11">
        <v>0.874926</v>
      </c>
      <c r="Z59" s="11">
        <v>0.904321</v>
      </c>
      <c r="AA59" s="11">
        <v>0.928816</v>
      </c>
      <c r="AB59" s="11">
        <v>0.949625</v>
      </c>
    </row>
    <row r="60" spans="2:28" ht="21.75">
      <c r="B60" s="1"/>
      <c r="C60" s="1"/>
      <c r="F60" s="26"/>
      <c r="G60" s="26"/>
      <c r="H60" s="42"/>
      <c r="I60" s="26"/>
      <c r="W60" s="11">
        <f t="shared" si="3"/>
        <v>3</v>
      </c>
      <c r="X60" s="11">
        <v>0.96758</v>
      </c>
      <c r="Y60" s="11">
        <v>0.98327</v>
      </c>
      <c r="Z60" s="11">
        <v>0.997127</v>
      </c>
      <c r="AA60" s="11">
        <v>1.009478</v>
      </c>
      <c r="AB60" s="11">
        <v>1.020571</v>
      </c>
    </row>
    <row r="61" spans="2:28" ht="21.75">
      <c r="B61" s="1"/>
      <c r="C61" s="1"/>
      <c r="F61" s="26"/>
      <c r="G61" s="26"/>
      <c r="H61" s="42"/>
      <c r="I61" s="26"/>
      <c r="W61" s="11">
        <f t="shared" si="3"/>
        <v>4</v>
      </c>
      <c r="X61" s="11">
        <v>1.030603</v>
      </c>
      <c r="Y61" s="11">
        <v>1.03973</v>
      </c>
      <c r="Z61" s="11">
        <v>1.048076</v>
      </c>
      <c r="AA61" s="11">
        <v>1.055746</v>
      </c>
      <c r="AB61" s="11">
        <v>1.062822</v>
      </c>
    </row>
    <row r="62" spans="2:28" ht="21.75">
      <c r="B62" s="1"/>
      <c r="C62" s="1"/>
      <c r="F62" s="26"/>
      <c r="G62" s="26"/>
      <c r="H62" s="42"/>
      <c r="I62" s="26"/>
      <c r="W62" s="11">
        <f t="shared" si="3"/>
        <v>5</v>
      </c>
      <c r="X62" s="11">
        <v>1.069377</v>
      </c>
      <c r="Y62" s="11">
        <v>1.07547</v>
      </c>
      <c r="Z62" s="11">
        <v>1.08115</v>
      </c>
      <c r="AA62" s="11">
        <v>1.086464</v>
      </c>
      <c r="AB62" s="11">
        <v>1.091446</v>
      </c>
    </row>
    <row r="63" spans="1:28" ht="21.75">
      <c r="A63" s="4"/>
      <c r="B63" s="34"/>
      <c r="C63" s="34"/>
      <c r="D63" s="34"/>
      <c r="E63" s="35"/>
      <c r="F63" s="48"/>
      <c r="G63" s="26"/>
      <c r="H63" s="42"/>
      <c r="I63" s="48"/>
      <c r="J63" s="35"/>
      <c r="K63" s="35"/>
      <c r="L63" s="35"/>
      <c r="M63" s="35"/>
      <c r="N63" s="35"/>
      <c r="O63" s="35"/>
      <c r="P63" s="35"/>
      <c r="Q63" s="35"/>
      <c r="R63" s="35"/>
      <c r="W63" s="11">
        <f t="shared" si="3"/>
        <v>6</v>
      </c>
      <c r="X63" s="11">
        <v>1.096128</v>
      </c>
      <c r="Y63" s="11">
        <v>1.100539</v>
      </c>
      <c r="Z63" s="11">
        <v>1.104703</v>
      </c>
      <c r="AA63" s="11">
        <v>1.108641</v>
      </c>
      <c r="AB63" s="11">
        <v>1.112374</v>
      </c>
    </row>
    <row r="64" spans="1:28" ht="21.75">
      <c r="A64" s="4"/>
      <c r="B64" s="36"/>
      <c r="C64" s="36"/>
      <c r="D64" s="36"/>
      <c r="E64" s="24"/>
      <c r="F64" s="49"/>
      <c r="G64" s="26"/>
      <c r="H64" s="42"/>
      <c r="I64" s="49"/>
      <c r="J64" s="24"/>
      <c r="K64" s="24"/>
      <c r="L64" s="24"/>
      <c r="M64" s="24"/>
      <c r="N64" s="24"/>
      <c r="O64" s="24"/>
      <c r="P64" s="24"/>
      <c r="Q64" s="24"/>
      <c r="R64" s="24"/>
      <c r="W64" s="11">
        <f t="shared" si="3"/>
        <v>7</v>
      </c>
      <c r="X64" s="11">
        <v>1.115917</v>
      </c>
      <c r="Y64" s="11">
        <v>1.119285</v>
      </c>
      <c r="Z64" s="11">
        <v>1.122493</v>
      </c>
      <c r="AA64" s="11">
        <v>1.125552</v>
      </c>
      <c r="AB64" s="11">
        <v>1.123472</v>
      </c>
    </row>
    <row r="65" spans="2:28" ht="21.75">
      <c r="B65" s="1"/>
      <c r="C65" s="1"/>
      <c r="F65" s="26"/>
      <c r="G65" s="26"/>
      <c r="H65" s="42"/>
      <c r="I65" s="26"/>
      <c r="W65" s="11">
        <f t="shared" si="3"/>
        <v>8</v>
      </c>
      <c r="X65" s="11">
        <v>1.131265</v>
      </c>
      <c r="Y65" s="11">
        <v>1.133937</v>
      </c>
      <c r="Z65" s="11">
        <v>1.136498</v>
      </c>
      <c r="AA65" s="11">
        <v>1.138955</v>
      </c>
      <c r="AB65" s="11">
        <v>1.141315</v>
      </c>
    </row>
    <row r="66" spans="2:28" ht="21.75">
      <c r="B66" s="1"/>
      <c r="C66" s="1"/>
      <c r="F66" s="26"/>
      <c r="G66" s="26"/>
      <c r="H66" s="43"/>
      <c r="I66" s="26"/>
      <c r="W66" s="11">
        <f t="shared" si="3"/>
        <v>9</v>
      </c>
      <c r="X66" s="11">
        <v>1.143582</v>
      </c>
      <c r="Y66" s="11">
        <v>1.145764</v>
      </c>
      <c r="Z66" s="11">
        <v>1.147865</v>
      </c>
      <c r="AA66" s="11">
        <v>1.14989</v>
      </c>
      <c r="AB66" s="11">
        <v>1.151843</v>
      </c>
    </row>
    <row r="67" spans="2:28" ht="21.75">
      <c r="B67" s="1"/>
      <c r="C67" s="1"/>
      <c r="F67" s="26"/>
      <c r="G67" s="26"/>
      <c r="H67" s="43"/>
      <c r="I67" s="26"/>
      <c r="W67" s="11">
        <f t="shared" si="3"/>
        <v>10</v>
      </c>
      <c r="X67" s="11">
        <v>1.153728</v>
      </c>
      <c r="Y67" s="11">
        <v>1.155549</v>
      </c>
      <c r="Z67" s="11">
        <v>1.15731</v>
      </c>
      <c r="AA67" s="11">
        <v>1.16676</v>
      </c>
      <c r="AB67" s="11">
        <v>1.160661</v>
      </c>
    </row>
    <row r="68" spans="2:28" ht="21.75">
      <c r="B68" s="1"/>
      <c r="C68" s="1"/>
      <c r="F68" s="26"/>
      <c r="G68" s="26"/>
      <c r="H68" s="43"/>
      <c r="I68" s="26"/>
      <c r="W68" s="11">
        <f t="shared" si="3"/>
        <v>11</v>
      </c>
      <c r="X68" s="11">
        <v>1.162257</v>
      </c>
      <c r="Y68" s="11">
        <v>1.163804</v>
      </c>
      <c r="Z68" s="11">
        <v>1.165305</v>
      </c>
      <c r="AA68" s="11">
        <v>1.173438</v>
      </c>
      <c r="AB68" s="11">
        <v>1.168173</v>
      </c>
    </row>
    <row r="69" spans="2:28" ht="21.75">
      <c r="B69" s="1"/>
      <c r="C69" s="1"/>
      <c r="F69" s="26"/>
      <c r="G69" s="26"/>
      <c r="H69" s="43"/>
      <c r="I69" s="26"/>
      <c r="W69" s="11">
        <f t="shared" si="3"/>
        <v>12</v>
      </c>
      <c r="X69" s="11">
        <v>1.169546</v>
      </c>
      <c r="Y69" s="11">
        <v>1.17088</v>
      </c>
      <c r="Z69" s="11">
        <v>1.172176</v>
      </c>
      <c r="AA69" s="11">
        <v>1.179263</v>
      </c>
      <c r="AB69" s="11">
        <v>1.174665</v>
      </c>
    </row>
    <row r="70" spans="2:28" ht="21.75">
      <c r="B70" s="1"/>
      <c r="C70" s="1"/>
      <c r="F70" s="26"/>
      <c r="G70" s="26"/>
      <c r="H70" s="43"/>
      <c r="I70" s="26"/>
      <c r="W70" s="11">
        <f t="shared" si="3"/>
        <v>13</v>
      </c>
      <c r="X70" s="11">
        <v>1.17586</v>
      </c>
      <c r="Y70" s="11">
        <v>1.177024</v>
      </c>
      <c r="Z70" s="11">
        <v>1.178158</v>
      </c>
      <c r="AA70" s="11">
        <v>1.184398</v>
      </c>
      <c r="AB70" s="11">
        <v>1.180341</v>
      </c>
    </row>
    <row r="71" spans="2:28" ht="21.75">
      <c r="B71" s="1"/>
      <c r="C71" s="1"/>
      <c r="F71" s="26"/>
      <c r="G71" s="26"/>
      <c r="H71" s="43"/>
      <c r="I71" s="26"/>
      <c r="W71" s="11">
        <f t="shared" si="3"/>
        <v>14</v>
      </c>
      <c r="X71" s="11">
        <v>1.181392</v>
      </c>
      <c r="Y71" s="11">
        <v>1.182418</v>
      </c>
      <c r="Z71" s="11">
        <v>1.18342</v>
      </c>
      <c r="AA71" s="11">
        <v>1.188964</v>
      </c>
      <c r="AB71" s="11">
        <v>1.185353</v>
      </c>
    </row>
    <row r="72" spans="2:28" ht="21.75">
      <c r="B72" s="1"/>
      <c r="C72" s="1"/>
      <c r="F72" s="26"/>
      <c r="G72" s="26"/>
      <c r="H72" s="43"/>
      <c r="I72" s="26"/>
      <c r="W72" s="11">
        <f t="shared" si="3"/>
        <v>15</v>
      </c>
      <c r="X72" s="11">
        <v>1.186287</v>
      </c>
      <c r="Y72" s="11">
        <v>1.187199</v>
      </c>
      <c r="Z72" s="11">
        <v>1.188091</v>
      </c>
      <c r="AA72" s="11">
        <v>1.193056</v>
      </c>
      <c r="AB72" s="11">
        <v>1.189818</v>
      </c>
    </row>
    <row r="73" spans="2:28" ht="21.75">
      <c r="B73" s="1"/>
      <c r="C73" s="1"/>
      <c r="F73" s="26"/>
      <c r="G73" s="26"/>
      <c r="H73" s="43"/>
      <c r="I73" s="26"/>
      <c r="W73" s="11">
        <f t="shared" si="3"/>
        <v>16</v>
      </c>
      <c r="X73" s="11">
        <v>1.190653</v>
      </c>
      <c r="Y73" s="11">
        <v>1.191471</v>
      </c>
      <c r="Z73" s="11">
        <v>1.192272</v>
      </c>
      <c r="AA73" s="11">
        <v>1.196747</v>
      </c>
      <c r="AB73" s="11">
        <v>1.193824</v>
      </c>
    </row>
    <row r="74" spans="2:28" ht="21.75">
      <c r="B74" s="1"/>
      <c r="C74" s="1"/>
      <c r="F74" s="26"/>
      <c r="G74" s="26"/>
      <c r="H74" s="43"/>
      <c r="I74" s="26"/>
      <c r="W74" s="11">
        <f t="shared" si="3"/>
        <v>17</v>
      </c>
      <c r="X74" s="11">
        <v>1.194577</v>
      </c>
      <c r="Y74" s="11">
        <v>1.195315</v>
      </c>
      <c r="Z74" s="11">
        <v>1.196038</v>
      </c>
      <c r="AA74" s="11">
        <v>1.22298</v>
      </c>
      <c r="AB74" s="11">
        <v>1.197443</v>
      </c>
    </row>
    <row r="75" spans="2:28" ht="21.75">
      <c r="B75" s="1"/>
      <c r="C75" s="1"/>
      <c r="F75" s="26"/>
      <c r="G75" s="26"/>
      <c r="H75" s="44"/>
      <c r="I75" s="26"/>
      <c r="W75" s="11">
        <f t="shared" si="3"/>
        <v>18</v>
      </c>
      <c r="X75" s="11">
        <v>1.198126</v>
      </c>
      <c r="Y75" s="11">
        <v>1.198795</v>
      </c>
      <c r="Z75" s="11">
        <v>1.199453</v>
      </c>
      <c r="AA75" s="11">
        <v>1.203154</v>
      </c>
      <c r="AB75" s="11">
        <v>1.200731</v>
      </c>
    </row>
    <row r="76" spans="2:28" ht="21.75">
      <c r="B76" s="1"/>
      <c r="C76" s="1"/>
      <c r="F76" s="26"/>
      <c r="G76" s="26"/>
      <c r="H76" s="26"/>
      <c r="I76" s="26"/>
      <c r="W76" s="11">
        <f t="shared" si="3"/>
        <v>19</v>
      </c>
      <c r="X76" s="11">
        <v>1.201353</v>
      </c>
      <c r="Y76" s="11">
        <v>1.201964</v>
      </c>
      <c r="Z76" s="11">
        <v>1.202564</v>
      </c>
      <c r="AA76" s="11">
        <v>1.205956</v>
      </c>
      <c r="AB76" s="11">
        <v>1.203734</v>
      </c>
    </row>
    <row r="77" spans="2:28" ht="21.75">
      <c r="B77" s="1"/>
      <c r="C77" s="1"/>
      <c r="F77" s="26"/>
      <c r="G77" s="26"/>
      <c r="H77" s="26"/>
      <c r="I77" s="26"/>
      <c r="W77" s="11">
        <f t="shared" si="3"/>
        <v>20</v>
      </c>
      <c r="X77" s="11">
        <v>1.204304</v>
      </c>
      <c r="Y77" s="11">
        <v>1.204864</v>
      </c>
      <c r="Z77" s="11">
        <v>1.205414</v>
      </c>
      <c r="AA77" s="11">
        <v>1.208535</v>
      </c>
      <c r="AB77" s="11">
        <v>1.206489</v>
      </c>
    </row>
    <row r="78" spans="1:28" ht="21.75">
      <c r="A78" s="37">
        <f>ROUND(U3/5,0)</f>
        <v>2</v>
      </c>
      <c r="B78" s="1"/>
      <c r="C78" s="1"/>
      <c r="D78" s="38">
        <f>+A78+1</f>
        <v>3</v>
      </c>
      <c r="F78" s="26"/>
      <c r="G78" s="26"/>
      <c r="H78" s="26"/>
      <c r="I78" s="26"/>
      <c r="W78" s="11">
        <f t="shared" si="3"/>
        <v>21</v>
      </c>
      <c r="X78" s="11">
        <v>1.207013</v>
      </c>
      <c r="Y78" s="11">
        <v>1.207528</v>
      </c>
      <c r="Z78" s="11">
        <v>1.208036</v>
      </c>
      <c r="AA78" s="11">
        <v>1.210919</v>
      </c>
      <c r="AB78" s="11">
        <v>1.209027</v>
      </c>
    </row>
    <row r="79" spans="1:28" ht="21.75">
      <c r="A79" s="37">
        <f>U3-((A78-1)*5)</f>
        <v>6</v>
      </c>
      <c r="B79" s="1"/>
      <c r="C79" s="1"/>
      <c r="F79" s="26"/>
      <c r="G79" s="26"/>
      <c r="H79" s="26"/>
      <c r="I79" s="26"/>
      <c r="W79" s="11">
        <f t="shared" si="3"/>
        <v>22</v>
      </c>
      <c r="X79" s="11">
        <v>1.209511</v>
      </c>
      <c r="Y79" s="11">
        <v>1.209987</v>
      </c>
      <c r="Z79" s="11">
        <v>1.210487</v>
      </c>
      <c r="AA79" s="11">
        <v>1.210129</v>
      </c>
      <c r="AB79" s="11">
        <v>1.211374</v>
      </c>
    </row>
    <row r="80" spans="1:28" ht="21.75">
      <c r="A80" s="37" t="s">
        <v>13</v>
      </c>
      <c r="B80" s="39">
        <f>IF($A$79&gt;=6,VLOOKUP($D$78,$W$3:$AB$38,$A$79-4),VLOOKUP($A$78,$W$3:$AB$38,$A$79+1))</f>
        <v>0.499614</v>
      </c>
      <c r="C80" s="39"/>
      <c r="F80" s="26"/>
      <c r="G80" s="26"/>
      <c r="H80" s="26"/>
      <c r="I80" s="26"/>
      <c r="W80" s="11">
        <f t="shared" si="3"/>
        <v>23</v>
      </c>
      <c r="X80" s="11">
        <v>1.211823</v>
      </c>
      <c r="Y80" s="11">
        <v>1.212265</v>
      </c>
      <c r="Z80" s="11">
        <v>1.2127</v>
      </c>
      <c r="AA80" s="11">
        <v>1.215186</v>
      </c>
      <c r="AB80" s="11">
        <v>1.213552</v>
      </c>
    </row>
    <row r="81" spans="1:28" ht="21.75">
      <c r="A81" s="37" t="s">
        <v>14</v>
      </c>
      <c r="B81" s="39">
        <f>IF($A$79&gt;=6,VLOOKUP($D$78,$W$58:$AB$97,$A$79-4),VLOOKUP($A$78,$W$58:$AB$97,$A$79+1))</f>
        <v>0.96758</v>
      </c>
      <c r="C81" s="39"/>
      <c r="F81" s="26"/>
      <c r="G81" s="26"/>
      <c r="H81" s="26"/>
      <c r="I81" s="26"/>
      <c r="W81" s="11">
        <f t="shared" si="3"/>
        <v>24</v>
      </c>
      <c r="X81" s="11">
        <v>1.213969</v>
      </c>
      <c r="Y81" s="11">
        <v>1.214381</v>
      </c>
      <c r="Z81" s="11">
        <v>1.214786</v>
      </c>
      <c r="AA81" s="11">
        <v>1.21855</v>
      </c>
      <c r="AB81" s="11">
        <v>1.21558</v>
      </c>
    </row>
    <row r="82" spans="2:28" ht="21.75">
      <c r="B82" s="1"/>
      <c r="C82" s="1"/>
      <c r="F82" s="26"/>
      <c r="G82" s="26"/>
      <c r="H82" s="26"/>
      <c r="I82" s="26"/>
      <c r="W82" s="11">
        <f t="shared" si="3"/>
        <v>25</v>
      </c>
      <c r="X82" s="11">
        <v>1.216353</v>
      </c>
      <c r="Y82" s="11">
        <v>1.217105</v>
      </c>
      <c r="Z82" s="11">
        <v>1.217837</v>
      </c>
      <c r="AA82" s="11">
        <v>1.221858</v>
      </c>
      <c r="AB82" s="11">
        <v>1.219245</v>
      </c>
    </row>
    <row r="83" spans="1:28" ht="21.75">
      <c r="A83" s="37" t="s">
        <v>15</v>
      </c>
      <c r="B83" s="40">
        <f>B81/U6</f>
        <v>0.10977188187165328</v>
      </c>
      <c r="C83" s="40"/>
      <c r="F83" s="26"/>
      <c r="G83" s="26"/>
      <c r="H83" s="26"/>
      <c r="I83" s="26"/>
      <c r="W83" s="11">
        <f t="shared" si="3"/>
        <v>26</v>
      </c>
      <c r="X83" s="11">
        <v>1.219923</v>
      </c>
      <c r="Y83" s="11">
        <v>1.220584</v>
      </c>
      <c r="Z83" s="11">
        <v>1.221229</v>
      </c>
      <c r="AA83" s="11">
        <v>1.224972</v>
      </c>
      <c r="AB83" s="11">
        <v>1.222473</v>
      </c>
    </row>
    <row r="84" spans="1:28" ht="21.75">
      <c r="A84" s="37" t="s">
        <v>16</v>
      </c>
      <c r="B84" s="40">
        <f>U4-(B80/B83)</f>
        <v>15.403161334300936</v>
      </c>
      <c r="C84" s="40"/>
      <c r="F84" s="26"/>
      <c r="G84" s="26"/>
      <c r="H84" s="26"/>
      <c r="I84" s="26"/>
      <c r="W84" s="11">
        <f t="shared" si="3"/>
        <v>27</v>
      </c>
      <c r="X84" s="11">
        <v>1.223073</v>
      </c>
      <c r="Y84" s="11">
        <v>1.222659</v>
      </c>
      <c r="Z84" s="11">
        <v>1.224232</v>
      </c>
      <c r="AA84" s="11">
        <v>1.230219</v>
      </c>
      <c r="AB84" s="11">
        <v>1.22534</v>
      </c>
    </row>
    <row r="85" spans="2:28" ht="21.75">
      <c r="B85" s="1"/>
      <c r="C85" s="1"/>
      <c r="F85" s="26"/>
      <c r="G85" s="26"/>
      <c r="H85" s="26"/>
      <c r="I85" s="26"/>
      <c r="W85" s="11">
        <f t="shared" si="3"/>
        <v>28</v>
      </c>
      <c r="X85" s="11">
        <v>1.226657</v>
      </c>
      <c r="Y85" s="11">
        <v>1.227906</v>
      </c>
      <c r="Z85" s="11">
        <v>1.229092</v>
      </c>
      <c r="AA85" s="11">
        <v>1.235121</v>
      </c>
      <c r="AB85" s="11">
        <v>1.231292</v>
      </c>
    </row>
    <row r="86" spans="2:28" ht="21.75">
      <c r="B86" s="1"/>
      <c r="C86" s="1"/>
      <c r="F86" s="26"/>
      <c r="G86" s="26"/>
      <c r="H86" s="26"/>
      <c r="I86" s="26"/>
      <c r="W86" s="11">
        <f t="shared" si="3"/>
        <v>29</v>
      </c>
      <c r="X86" s="11">
        <v>1.232316</v>
      </c>
      <c r="Y86" s="11">
        <v>1.233293</v>
      </c>
      <c r="Z86" s="11">
        <v>1.234227</v>
      </c>
      <c r="AA86" s="11">
        <v>1.235121</v>
      </c>
      <c r="AB86" s="11">
        <v>1.235977</v>
      </c>
    </row>
    <row r="87" spans="2:28" ht="21.75">
      <c r="B87" s="1"/>
      <c r="C87" s="1"/>
      <c r="F87" s="26"/>
      <c r="G87" s="26"/>
      <c r="H87" s="26"/>
      <c r="I87" s="26"/>
      <c r="W87" s="11">
        <f t="shared" si="3"/>
        <v>30</v>
      </c>
      <c r="X87" s="11">
        <v>1.236799</v>
      </c>
      <c r="Y87" s="11">
        <v>1.237587</v>
      </c>
      <c r="Z87" s="11">
        <v>1.238345</v>
      </c>
      <c r="AA87" s="11">
        <v>1.239074</v>
      </c>
      <c r="AB87" s="11">
        <v>1.239775</v>
      </c>
    </row>
    <row r="88" spans="2:28" ht="21.75">
      <c r="B88" s="1"/>
      <c r="C88" s="1"/>
      <c r="U88" s="41"/>
      <c r="W88" s="11">
        <f t="shared" si="3"/>
        <v>31</v>
      </c>
      <c r="X88" s="11">
        <v>1.240451</v>
      </c>
      <c r="Y88" s="11">
        <v>1.241102</v>
      </c>
      <c r="Z88" s="11">
        <v>1.241731</v>
      </c>
      <c r="AA88" s="11">
        <v>1.242338</v>
      </c>
      <c r="AB88" s="11">
        <v>1.242924</v>
      </c>
    </row>
    <row r="89" spans="2:28" ht="21.75">
      <c r="B89" s="1"/>
      <c r="C89" s="1"/>
      <c r="W89" s="11">
        <f t="shared" si="3"/>
        <v>32</v>
      </c>
      <c r="X89" s="11">
        <v>1.243492</v>
      </c>
      <c r="Y89" s="11">
        <v>1.24404</v>
      </c>
      <c r="Z89" s="11">
        <v>1.244571</v>
      </c>
      <c r="AA89" s="11">
        <v>1.245086</v>
      </c>
      <c r="AB89" s="11">
        <v>1.245585</v>
      </c>
    </row>
    <row r="90" spans="2:28" ht="21.75">
      <c r="B90" s="1"/>
      <c r="C90" s="1"/>
      <c r="W90" s="11">
        <f t="shared" si="3"/>
        <v>33</v>
      </c>
      <c r="X90" s="11">
        <v>1.246068</v>
      </c>
      <c r="Y90" s="11">
        <v>1.246538</v>
      </c>
      <c r="Z90" s="11">
        <v>1.246993</v>
      </c>
      <c r="AA90" s="11">
        <v>1.247436</v>
      </c>
      <c r="AB90" s="11">
        <v>1.247866</v>
      </c>
    </row>
    <row r="91" spans="2:28" ht="21.75">
      <c r="B91" s="1"/>
      <c r="C91" s="1"/>
      <c r="W91" s="11">
        <f t="shared" si="3"/>
        <v>34</v>
      </c>
      <c r="X91" s="11">
        <v>1.248691</v>
      </c>
      <c r="Y91" s="11">
        <v>1.249472</v>
      </c>
      <c r="Z91" s="11">
        <v>1.250213</v>
      </c>
      <c r="AA91" s="11">
        <v>1.250916</v>
      </c>
      <c r="AB91" s="11">
        <v>1.251586</v>
      </c>
    </row>
    <row r="92" spans="2:28" ht="21.75">
      <c r="B92" s="1"/>
      <c r="C92" s="1"/>
      <c r="W92" s="11">
        <f t="shared" si="3"/>
        <v>35</v>
      </c>
      <c r="X92" s="11">
        <v>1.252224</v>
      </c>
      <c r="Y92" s="11">
        <v>1.252832</v>
      </c>
      <c r="Z92" s="11">
        <v>1.253413</v>
      </c>
      <c r="AA92" s="11">
        <v>1.253969</v>
      </c>
      <c r="AB92" s="11">
        <v>1.254501</v>
      </c>
    </row>
    <row r="93" spans="2:28" ht="21.75">
      <c r="B93" s="1"/>
      <c r="C93" s="1"/>
      <c r="W93" s="11">
        <f t="shared" si="3"/>
        <v>36</v>
      </c>
      <c r="X93" s="11">
        <v>1.25501</v>
      </c>
      <c r="Y93" s="11">
        <v>1.255499</v>
      </c>
      <c r="Z93" s="11">
        <v>1.255969</v>
      </c>
      <c r="AA93" s="11">
        <v>1.25642</v>
      </c>
      <c r="AB93" s="11">
        <v>1.256854</v>
      </c>
    </row>
    <row r="94" spans="2:28" ht="21.75">
      <c r="B94" s="1"/>
      <c r="C94" s="1"/>
      <c r="W94" s="11">
        <f t="shared" si="3"/>
        <v>37</v>
      </c>
      <c r="X94" s="11">
        <v>1.257272</v>
      </c>
      <c r="Y94" s="11">
        <v>1.257675</v>
      </c>
      <c r="Z94" s="11">
        <v>2.258064</v>
      </c>
      <c r="AA94" s="11">
        <v>1.258438</v>
      </c>
      <c r="AB94" s="11">
        <v>1.2588</v>
      </c>
    </row>
    <row r="95" spans="2:28" ht="21.75">
      <c r="B95" s="1"/>
      <c r="C95" s="1"/>
      <c r="W95" s="11">
        <f t="shared" si="3"/>
        <v>38</v>
      </c>
      <c r="X95" s="11">
        <v>1.259653</v>
      </c>
      <c r="Y95" s="11">
        <v>1.260439</v>
      </c>
      <c r="Z95" s="11">
        <v>1.261167</v>
      </c>
      <c r="AA95" s="11">
        <v>1.261841</v>
      </c>
      <c r="AB95" s="11">
        <v>1.263056</v>
      </c>
    </row>
    <row r="96" spans="2:28" ht="21.75">
      <c r="B96" s="1"/>
      <c r="C96" s="1"/>
      <c r="W96" s="11">
        <f t="shared" si="3"/>
        <v>39</v>
      </c>
      <c r="X96" s="11">
        <v>1.26412</v>
      </c>
      <c r="Y96" s="11">
        <v>1.265061</v>
      </c>
      <c r="Z96" s="11">
        <v>1.265899</v>
      </c>
      <c r="AA96" s="11">
        <v>1.266651</v>
      </c>
      <c r="AB96" s="11">
        <v>1.267331</v>
      </c>
    </row>
    <row r="97" spans="2:26" ht="21.75">
      <c r="B97" s="1"/>
      <c r="C97" s="1"/>
      <c r="W97" s="11">
        <v>40</v>
      </c>
      <c r="X97" s="11">
        <v>1.267948</v>
      </c>
      <c r="Y97" s="11">
        <v>1.268511</v>
      </c>
      <c r="Z97" s="11">
        <v>1.28255</v>
      </c>
    </row>
    <row r="98" spans="2:3" ht="21.75">
      <c r="B98" s="1"/>
      <c r="C98" s="1"/>
    </row>
    <row r="99" spans="2:3" ht="21.75">
      <c r="B99" s="1"/>
      <c r="C99" s="1"/>
    </row>
    <row r="100" spans="2:3" ht="21.75">
      <c r="B100" s="1"/>
      <c r="C100" s="1"/>
    </row>
    <row r="101" spans="2:3" ht="21.75">
      <c r="B101" s="1"/>
      <c r="C101" s="1"/>
    </row>
  </sheetData>
  <mergeCells count="4">
    <mergeCell ref="E32:G32"/>
    <mergeCell ref="E31:G31"/>
    <mergeCell ref="A9:B9"/>
    <mergeCell ref="A8:B8"/>
  </mergeCells>
  <printOptions/>
  <pageMargins left="0.21" right="0.12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B1:K26"/>
  <sheetViews>
    <sheetView workbookViewId="0" topLeftCell="A16">
      <selection activeCell="N27" sqref="N27"/>
    </sheetView>
  </sheetViews>
  <sheetFormatPr defaultColWidth="9.140625" defaultRowHeight="12.75"/>
  <cols>
    <col min="1" max="1" width="4.00390625" style="57" customWidth="1"/>
    <col min="2" max="2" width="8.8515625" style="57" customWidth="1"/>
    <col min="3" max="9" width="8.00390625" style="57" customWidth="1"/>
    <col min="10" max="10" width="8.7109375" style="57" customWidth="1"/>
    <col min="11" max="11" width="8.8515625" style="57" bestFit="1" customWidth="1"/>
    <col min="12" max="16384" width="8.00390625" style="57" customWidth="1"/>
  </cols>
  <sheetData>
    <row r="1" spans="2:11" ht="19.5" customHeight="1">
      <c r="B1" s="108" t="s">
        <v>45</v>
      </c>
      <c r="C1" s="108"/>
      <c r="D1" s="108"/>
      <c r="E1" s="108"/>
      <c r="F1" s="108"/>
      <c r="G1" s="108"/>
      <c r="H1" s="108"/>
      <c r="I1" s="108"/>
      <c r="J1" s="108"/>
      <c r="K1" s="108"/>
    </row>
    <row r="2" spans="2:11" ht="19.5" customHeight="1">
      <c r="B2" s="109" t="s">
        <v>44</v>
      </c>
      <c r="C2" s="109"/>
      <c r="D2" s="109"/>
      <c r="E2" s="109"/>
      <c r="F2" s="109"/>
      <c r="G2" s="109"/>
      <c r="H2" s="109"/>
      <c r="I2" s="109"/>
      <c r="J2" s="109"/>
      <c r="K2" s="109"/>
    </row>
    <row r="3" spans="2:11" ht="7.5" customHeight="1">
      <c r="B3" s="58"/>
      <c r="C3" s="58"/>
      <c r="D3" s="58"/>
      <c r="E3" s="58"/>
      <c r="F3" s="58"/>
      <c r="G3" s="58"/>
      <c r="H3" s="58"/>
      <c r="I3" s="58"/>
      <c r="J3" s="58"/>
      <c r="K3" s="58"/>
    </row>
    <row r="4" spans="2:11" ht="18.75" customHeight="1">
      <c r="B4" s="106" t="s">
        <v>31</v>
      </c>
      <c r="C4" s="107" t="s">
        <v>35</v>
      </c>
      <c r="D4" s="107"/>
      <c r="E4" s="107"/>
      <c r="F4" s="107"/>
      <c r="G4" s="107"/>
      <c r="H4" s="107"/>
      <c r="I4" s="107"/>
      <c r="J4" s="107"/>
      <c r="K4" s="107"/>
    </row>
    <row r="5" spans="2:11" ht="18.75" customHeight="1">
      <c r="B5" s="106"/>
      <c r="C5" s="59">
        <v>2</v>
      </c>
      <c r="D5" s="59">
        <v>5</v>
      </c>
      <c r="E5" s="59">
        <v>10</v>
      </c>
      <c r="F5" s="59">
        <v>25</v>
      </c>
      <c r="G5" s="59">
        <v>50</v>
      </c>
      <c r="H5" s="59">
        <v>100</v>
      </c>
      <c r="I5" s="59">
        <v>200</v>
      </c>
      <c r="J5" s="59">
        <v>500</v>
      </c>
      <c r="K5" s="59">
        <v>1000</v>
      </c>
    </row>
    <row r="6" spans="2:11" ht="18.75" customHeight="1">
      <c r="B6" s="60" t="s">
        <v>32</v>
      </c>
      <c r="C6" s="61">
        <v>18.74</v>
      </c>
      <c r="D6" s="61">
        <v>29.07</v>
      </c>
      <c r="E6" s="61">
        <v>35.9</v>
      </c>
      <c r="F6" s="61">
        <v>44.54</v>
      </c>
      <c r="G6" s="61">
        <v>50.95</v>
      </c>
      <c r="H6" s="61">
        <v>57.31</v>
      </c>
      <c r="I6" s="61">
        <v>63.65</v>
      </c>
      <c r="J6" s="61">
        <v>72.01</v>
      </c>
      <c r="K6" s="61">
        <v>78.33</v>
      </c>
    </row>
    <row r="7" spans="2:11" ht="18.75" customHeight="1">
      <c r="B7" s="62" t="s">
        <v>33</v>
      </c>
      <c r="C7" s="63">
        <v>30.41</v>
      </c>
      <c r="D7" s="63">
        <v>43.5</v>
      </c>
      <c r="E7" s="63">
        <v>52.16</v>
      </c>
      <c r="F7" s="63">
        <v>63.11</v>
      </c>
      <c r="G7" s="63">
        <v>71.24</v>
      </c>
      <c r="H7" s="63">
        <v>79.3</v>
      </c>
      <c r="I7" s="63">
        <v>87.33</v>
      </c>
      <c r="J7" s="63">
        <v>97.93</v>
      </c>
      <c r="K7" s="63">
        <v>105.94</v>
      </c>
    </row>
    <row r="8" spans="2:11" ht="18.75" customHeight="1">
      <c r="B8" s="62" t="s">
        <v>34</v>
      </c>
      <c r="C8" s="63">
        <v>37.53</v>
      </c>
      <c r="D8" s="63">
        <v>53.61</v>
      </c>
      <c r="E8" s="63">
        <v>64.25</v>
      </c>
      <c r="F8" s="63">
        <v>77.7</v>
      </c>
      <c r="G8" s="63">
        <v>87.67</v>
      </c>
      <c r="H8" s="63">
        <v>97.57</v>
      </c>
      <c r="I8" s="63">
        <v>107.44</v>
      </c>
      <c r="J8" s="63">
        <v>120.46</v>
      </c>
      <c r="K8" s="63">
        <v>130.3</v>
      </c>
    </row>
    <row r="9" spans="2:11" ht="18.75" customHeight="1">
      <c r="B9" s="62" t="s">
        <v>36</v>
      </c>
      <c r="C9" s="63">
        <v>45.38</v>
      </c>
      <c r="D9" s="63">
        <v>58.84</v>
      </c>
      <c r="E9" s="63">
        <v>67.74</v>
      </c>
      <c r="F9" s="63">
        <v>79</v>
      </c>
      <c r="G9" s="63">
        <v>87.35</v>
      </c>
      <c r="H9" s="63">
        <v>95.64</v>
      </c>
      <c r="I9" s="63">
        <v>103.89</v>
      </c>
      <c r="J9" s="63">
        <v>114.79</v>
      </c>
      <c r="K9" s="63">
        <v>123.02</v>
      </c>
    </row>
    <row r="10" spans="2:11" ht="18.75" customHeight="1">
      <c r="B10" s="62" t="s">
        <v>37</v>
      </c>
      <c r="C10" s="63">
        <v>52.98</v>
      </c>
      <c r="D10" s="63">
        <v>68.57</v>
      </c>
      <c r="E10" s="63">
        <v>78.9</v>
      </c>
      <c r="F10" s="63">
        <v>91.94</v>
      </c>
      <c r="G10" s="63">
        <v>101.62</v>
      </c>
      <c r="H10" s="63">
        <v>111.23</v>
      </c>
      <c r="I10" s="63">
        <v>120.8</v>
      </c>
      <c r="J10" s="63">
        <v>133.43</v>
      </c>
      <c r="K10" s="63">
        <v>142.97</v>
      </c>
    </row>
    <row r="11" spans="2:11" ht="18.75" customHeight="1">
      <c r="B11" s="62" t="s">
        <v>38</v>
      </c>
      <c r="C11" s="63">
        <v>58.62</v>
      </c>
      <c r="D11" s="63">
        <v>74.89</v>
      </c>
      <c r="E11" s="63">
        <v>85.66</v>
      </c>
      <c r="F11" s="63">
        <v>99.28</v>
      </c>
      <c r="G11" s="63">
        <v>109.38</v>
      </c>
      <c r="H11" s="63">
        <v>119.4</v>
      </c>
      <c r="I11" s="63">
        <v>129.39</v>
      </c>
      <c r="J11" s="63">
        <v>142.57</v>
      </c>
      <c r="K11" s="63">
        <v>152.53</v>
      </c>
    </row>
    <row r="12" spans="2:11" ht="18.75" customHeight="1">
      <c r="B12" s="62" t="s">
        <v>39</v>
      </c>
      <c r="C12" s="63">
        <v>66.57</v>
      </c>
      <c r="D12" s="63">
        <v>85.19</v>
      </c>
      <c r="E12" s="63">
        <v>97.52</v>
      </c>
      <c r="F12" s="63">
        <v>113.09</v>
      </c>
      <c r="G12" s="63">
        <v>124.65</v>
      </c>
      <c r="H12" s="63">
        <v>136.12</v>
      </c>
      <c r="I12" s="63">
        <v>147.55</v>
      </c>
      <c r="J12" s="63">
        <v>162.62</v>
      </c>
      <c r="K12" s="63">
        <v>174.02</v>
      </c>
    </row>
    <row r="13" spans="2:11" ht="18.75" customHeight="1">
      <c r="B13" s="62" t="s">
        <v>40</v>
      </c>
      <c r="C13" s="63">
        <v>73.65</v>
      </c>
      <c r="D13" s="63">
        <v>97.42</v>
      </c>
      <c r="E13" s="63">
        <v>113.15</v>
      </c>
      <c r="F13" s="63">
        <v>133.03</v>
      </c>
      <c r="G13" s="63">
        <v>147.78</v>
      </c>
      <c r="H13" s="63">
        <v>162.42</v>
      </c>
      <c r="I13" s="63">
        <v>177.01</v>
      </c>
      <c r="J13" s="63">
        <v>196.25</v>
      </c>
      <c r="K13" s="63">
        <v>210.79</v>
      </c>
    </row>
    <row r="14" spans="2:11" ht="18.75" customHeight="1">
      <c r="B14" s="64" t="s">
        <v>41</v>
      </c>
      <c r="C14" s="65">
        <v>77.79</v>
      </c>
      <c r="D14" s="65">
        <v>104.69</v>
      </c>
      <c r="E14" s="65">
        <v>122.51</v>
      </c>
      <c r="F14" s="65">
        <v>145.02</v>
      </c>
      <c r="G14" s="65">
        <v>161.72</v>
      </c>
      <c r="H14" s="65">
        <v>178.29</v>
      </c>
      <c r="I14" s="65">
        <v>194.81</v>
      </c>
      <c r="J14" s="65">
        <v>216.6</v>
      </c>
      <c r="K14" s="65">
        <v>233.06</v>
      </c>
    </row>
    <row r="15" ht="18.75" customHeight="1">
      <c r="B15" s="66"/>
    </row>
    <row r="16" spans="2:11" ht="18.75" customHeight="1">
      <c r="B16" s="67" t="s">
        <v>31</v>
      </c>
      <c r="C16" s="105" t="s">
        <v>42</v>
      </c>
      <c r="D16" s="105"/>
      <c r="E16" s="105"/>
      <c r="F16" s="105"/>
      <c r="G16" s="105"/>
      <c r="H16" s="105"/>
      <c r="I16" s="105"/>
      <c r="J16" s="105"/>
      <c r="K16" s="105"/>
    </row>
    <row r="17" spans="2:11" ht="18.75" customHeight="1">
      <c r="B17" s="68" t="s">
        <v>43</v>
      </c>
      <c r="C17" s="69">
        <v>2</v>
      </c>
      <c r="D17" s="69">
        <v>5</v>
      </c>
      <c r="E17" s="69">
        <v>10</v>
      </c>
      <c r="F17" s="69">
        <v>25</v>
      </c>
      <c r="G17" s="69">
        <v>50</v>
      </c>
      <c r="H17" s="69">
        <v>100</v>
      </c>
      <c r="I17" s="69">
        <v>200</v>
      </c>
      <c r="J17" s="69">
        <v>500</v>
      </c>
      <c r="K17" s="69">
        <v>1000</v>
      </c>
    </row>
    <row r="18" spans="2:11" ht="18.75" customHeight="1">
      <c r="B18" s="70">
        <v>0.25</v>
      </c>
      <c r="C18" s="71">
        <f aca="true" t="shared" si="0" ref="C18:K18">+C6/$B$18</f>
        <v>74.96</v>
      </c>
      <c r="D18" s="71">
        <f t="shared" si="0"/>
        <v>116.28</v>
      </c>
      <c r="E18" s="71">
        <f t="shared" si="0"/>
        <v>143.6</v>
      </c>
      <c r="F18" s="71">
        <f t="shared" si="0"/>
        <v>178.16</v>
      </c>
      <c r="G18" s="71">
        <f t="shared" si="0"/>
        <v>203.8</v>
      </c>
      <c r="H18" s="71">
        <f t="shared" si="0"/>
        <v>229.24</v>
      </c>
      <c r="I18" s="71">
        <f t="shared" si="0"/>
        <v>254.6</v>
      </c>
      <c r="J18" s="71">
        <f t="shared" si="0"/>
        <v>288.04</v>
      </c>
      <c r="K18" s="71">
        <f t="shared" si="0"/>
        <v>313.32</v>
      </c>
    </row>
    <row r="19" spans="2:11" ht="18.75" customHeight="1">
      <c r="B19" s="72">
        <v>0.5</v>
      </c>
      <c r="C19" s="73">
        <f aca="true" t="shared" si="1" ref="C19:K19">+C7/$B$19</f>
        <v>60.82</v>
      </c>
      <c r="D19" s="73">
        <f t="shared" si="1"/>
        <v>87</v>
      </c>
      <c r="E19" s="73">
        <f t="shared" si="1"/>
        <v>104.32</v>
      </c>
      <c r="F19" s="73">
        <f t="shared" si="1"/>
        <v>126.22</v>
      </c>
      <c r="G19" s="73">
        <f t="shared" si="1"/>
        <v>142.48</v>
      </c>
      <c r="H19" s="73">
        <f t="shared" si="1"/>
        <v>158.6</v>
      </c>
      <c r="I19" s="73">
        <f t="shared" si="1"/>
        <v>174.66</v>
      </c>
      <c r="J19" s="73">
        <f t="shared" si="1"/>
        <v>195.86</v>
      </c>
      <c r="K19" s="73">
        <f t="shared" si="1"/>
        <v>211.88</v>
      </c>
    </row>
    <row r="20" spans="2:11" ht="18.75" customHeight="1">
      <c r="B20" s="74">
        <v>0.75</v>
      </c>
      <c r="C20" s="73">
        <f aca="true" t="shared" si="2" ref="C20:K20">+C8/$B$20</f>
        <v>50.04</v>
      </c>
      <c r="D20" s="73">
        <f t="shared" si="2"/>
        <v>71.48</v>
      </c>
      <c r="E20" s="73">
        <f t="shared" si="2"/>
        <v>85.66666666666667</v>
      </c>
      <c r="F20" s="73">
        <f t="shared" si="2"/>
        <v>103.60000000000001</v>
      </c>
      <c r="G20" s="73">
        <f t="shared" si="2"/>
        <v>116.89333333333333</v>
      </c>
      <c r="H20" s="73">
        <f t="shared" si="2"/>
        <v>130.09333333333333</v>
      </c>
      <c r="I20" s="73">
        <f t="shared" si="2"/>
        <v>143.25333333333333</v>
      </c>
      <c r="J20" s="73">
        <f t="shared" si="2"/>
        <v>160.61333333333332</v>
      </c>
      <c r="K20" s="73">
        <f t="shared" si="2"/>
        <v>173.73333333333335</v>
      </c>
    </row>
    <row r="21" spans="2:11" ht="18.75" customHeight="1">
      <c r="B21" s="74">
        <v>1</v>
      </c>
      <c r="C21" s="73">
        <f aca="true" t="shared" si="3" ref="C21:K21">+C9/$B$21</f>
        <v>45.38</v>
      </c>
      <c r="D21" s="73">
        <f t="shared" si="3"/>
        <v>58.84</v>
      </c>
      <c r="E21" s="73">
        <f t="shared" si="3"/>
        <v>67.74</v>
      </c>
      <c r="F21" s="73">
        <f t="shared" si="3"/>
        <v>79</v>
      </c>
      <c r="G21" s="73">
        <f t="shared" si="3"/>
        <v>87.35</v>
      </c>
      <c r="H21" s="73">
        <f t="shared" si="3"/>
        <v>95.64</v>
      </c>
      <c r="I21" s="73">
        <f t="shared" si="3"/>
        <v>103.89</v>
      </c>
      <c r="J21" s="73">
        <f t="shared" si="3"/>
        <v>114.79</v>
      </c>
      <c r="K21" s="73">
        <f t="shared" si="3"/>
        <v>123.02</v>
      </c>
    </row>
    <row r="22" spans="2:11" ht="18.75" customHeight="1">
      <c r="B22" s="74">
        <v>2</v>
      </c>
      <c r="C22" s="73">
        <f aca="true" t="shared" si="4" ref="C22:K22">+C10/$B$22</f>
        <v>26.49</v>
      </c>
      <c r="D22" s="73">
        <f t="shared" si="4"/>
        <v>34.285</v>
      </c>
      <c r="E22" s="73">
        <f t="shared" si="4"/>
        <v>39.45</v>
      </c>
      <c r="F22" s="73">
        <f t="shared" si="4"/>
        <v>45.97</v>
      </c>
      <c r="G22" s="73">
        <f t="shared" si="4"/>
        <v>50.81</v>
      </c>
      <c r="H22" s="73">
        <f t="shared" si="4"/>
        <v>55.615</v>
      </c>
      <c r="I22" s="73">
        <f t="shared" si="4"/>
        <v>60.4</v>
      </c>
      <c r="J22" s="73">
        <f t="shared" si="4"/>
        <v>66.715</v>
      </c>
      <c r="K22" s="73">
        <f t="shared" si="4"/>
        <v>71.485</v>
      </c>
    </row>
    <row r="23" spans="2:11" ht="18.75" customHeight="1">
      <c r="B23" s="74">
        <v>3</v>
      </c>
      <c r="C23" s="73">
        <f aca="true" t="shared" si="5" ref="C23:K23">+C11/$B$23</f>
        <v>19.54</v>
      </c>
      <c r="D23" s="73">
        <f t="shared" si="5"/>
        <v>24.963333333333335</v>
      </c>
      <c r="E23" s="73">
        <f t="shared" si="5"/>
        <v>28.55333333333333</v>
      </c>
      <c r="F23" s="73">
        <f t="shared" si="5"/>
        <v>33.093333333333334</v>
      </c>
      <c r="G23" s="73">
        <f t="shared" si="5"/>
        <v>36.46</v>
      </c>
      <c r="H23" s="73">
        <f t="shared" si="5"/>
        <v>39.800000000000004</v>
      </c>
      <c r="I23" s="73">
        <f t="shared" si="5"/>
        <v>43.129999999999995</v>
      </c>
      <c r="J23" s="73">
        <f t="shared" si="5"/>
        <v>47.52333333333333</v>
      </c>
      <c r="K23" s="73">
        <f t="shared" si="5"/>
        <v>50.843333333333334</v>
      </c>
    </row>
    <row r="24" spans="2:11" ht="18.75" customHeight="1">
      <c r="B24" s="74">
        <v>6</v>
      </c>
      <c r="C24" s="73">
        <f aca="true" t="shared" si="6" ref="C24:K24">+C12/$B$24</f>
        <v>11.094999999999999</v>
      </c>
      <c r="D24" s="73">
        <f t="shared" si="6"/>
        <v>14.198333333333332</v>
      </c>
      <c r="E24" s="73">
        <f t="shared" si="6"/>
        <v>16.253333333333334</v>
      </c>
      <c r="F24" s="73">
        <f t="shared" si="6"/>
        <v>18.848333333333333</v>
      </c>
      <c r="G24" s="73">
        <f t="shared" si="6"/>
        <v>20.775000000000002</v>
      </c>
      <c r="H24" s="73">
        <f t="shared" si="6"/>
        <v>22.686666666666667</v>
      </c>
      <c r="I24" s="73">
        <f t="shared" si="6"/>
        <v>24.59166666666667</v>
      </c>
      <c r="J24" s="73">
        <f t="shared" si="6"/>
        <v>27.103333333333335</v>
      </c>
      <c r="K24" s="73">
        <f t="shared" si="6"/>
        <v>29.003333333333334</v>
      </c>
    </row>
    <row r="25" spans="2:11" ht="18.75" customHeight="1">
      <c r="B25" s="74">
        <v>12</v>
      </c>
      <c r="C25" s="73">
        <f aca="true" t="shared" si="7" ref="C25:K25">+C13/$B$25</f>
        <v>6.1375</v>
      </c>
      <c r="D25" s="73">
        <f t="shared" si="7"/>
        <v>8.118333333333334</v>
      </c>
      <c r="E25" s="73">
        <f t="shared" si="7"/>
        <v>9.429166666666667</v>
      </c>
      <c r="F25" s="73">
        <f t="shared" si="7"/>
        <v>11.085833333333333</v>
      </c>
      <c r="G25" s="73">
        <f t="shared" si="7"/>
        <v>12.315</v>
      </c>
      <c r="H25" s="73">
        <f t="shared" si="7"/>
        <v>13.534999999999998</v>
      </c>
      <c r="I25" s="73">
        <f t="shared" si="7"/>
        <v>14.750833333333333</v>
      </c>
      <c r="J25" s="73">
        <f t="shared" si="7"/>
        <v>16.354166666666668</v>
      </c>
      <c r="K25" s="73">
        <f t="shared" si="7"/>
        <v>17.565833333333334</v>
      </c>
    </row>
    <row r="26" spans="2:11" ht="18.75" customHeight="1">
      <c r="B26" s="75">
        <v>24</v>
      </c>
      <c r="C26" s="76">
        <f aca="true" t="shared" si="8" ref="C26:K26">+C14/$B$26</f>
        <v>3.2412500000000004</v>
      </c>
      <c r="D26" s="76">
        <f t="shared" si="8"/>
        <v>4.3620833333333335</v>
      </c>
      <c r="E26" s="76">
        <f t="shared" si="8"/>
        <v>5.104583333333333</v>
      </c>
      <c r="F26" s="76">
        <f t="shared" si="8"/>
        <v>6.0425</v>
      </c>
      <c r="G26" s="76">
        <f t="shared" si="8"/>
        <v>6.738333333333333</v>
      </c>
      <c r="H26" s="76">
        <f t="shared" si="8"/>
        <v>7.42875</v>
      </c>
      <c r="I26" s="76">
        <f t="shared" si="8"/>
        <v>8.117083333333333</v>
      </c>
      <c r="J26" s="76">
        <f t="shared" si="8"/>
        <v>9.025</v>
      </c>
      <c r="K26" s="76">
        <f t="shared" si="8"/>
        <v>9.710833333333333</v>
      </c>
    </row>
  </sheetData>
  <mergeCells count="5">
    <mergeCell ref="C16:K16"/>
    <mergeCell ref="B4:B5"/>
    <mergeCell ref="C4:K4"/>
    <mergeCell ref="B1:K1"/>
    <mergeCell ref="B2:K2"/>
  </mergeCells>
  <printOptions/>
  <pageMargins left="0.67" right="0.24" top="0.46" bottom="0.54" header="0.31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9"/>
  </sheetPr>
  <dimension ref="A1:AB101"/>
  <sheetViews>
    <sheetView workbookViewId="0" topLeftCell="A7">
      <selection activeCell="S29" sqref="S28:S29"/>
    </sheetView>
  </sheetViews>
  <sheetFormatPr defaultColWidth="9.140625" defaultRowHeight="12.75"/>
  <cols>
    <col min="1" max="1" width="12.00390625" style="1" customWidth="1"/>
    <col min="2" max="2" width="8.57421875" style="2" customWidth="1"/>
    <col min="3" max="3" width="0.9921875" style="2" customWidth="1"/>
    <col min="4" max="4" width="5.57421875" style="1" customWidth="1"/>
    <col min="5" max="17" width="5.57421875" style="2" customWidth="1"/>
    <col min="18" max="18" width="6.7109375" style="2" customWidth="1"/>
    <col min="19" max="20" width="9.140625" style="2" customWidth="1"/>
    <col min="21" max="21" width="10.7109375" style="2" customWidth="1"/>
    <col min="22" max="16384" width="9.140625" style="2" customWidth="1"/>
  </cols>
  <sheetData>
    <row r="1" spans="3:24" ht="22.5" customHeight="1">
      <c r="C1" s="3"/>
      <c r="D1" s="4" t="s">
        <v>0</v>
      </c>
      <c r="E1" s="4" t="s">
        <v>0</v>
      </c>
      <c r="J1" s="5" t="s">
        <v>0</v>
      </c>
      <c r="K1" s="6"/>
      <c r="R1" s="87"/>
      <c r="S1" s="88" t="s">
        <v>2</v>
      </c>
      <c r="T1" s="87"/>
      <c r="U1" s="87"/>
      <c r="V1" s="89"/>
      <c r="W1" s="8"/>
      <c r="X1" s="7" t="s">
        <v>3</v>
      </c>
    </row>
    <row r="2" spans="3:24" ht="22.5" customHeight="1">
      <c r="C2" s="9"/>
      <c r="D2" s="4" t="s">
        <v>0</v>
      </c>
      <c r="E2" s="4" t="s">
        <v>0</v>
      </c>
      <c r="J2" s="5" t="s">
        <v>0</v>
      </c>
      <c r="K2" s="6"/>
      <c r="R2" s="87"/>
      <c r="S2" s="88" t="s">
        <v>4</v>
      </c>
      <c r="T2" s="87"/>
      <c r="U2" s="87"/>
      <c r="V2" s="89"/>
      <c r="W2" s="8"/>
      <c r="X2" s="8"/>
    </row>
    <row r="3" spans="3:28" ht="22.5" customHeight="1">
      <c r="C3" s="10"/>
      <c r="D3" s="4" t="s">
        <v>0</v>
      </c>
      <c r="E3" s="4" t="s">
        <v>0</v>
      </c>
      <c r="F3" s="2" t="s">
        <v>0</v>
      </c>
      <c r="G3" s="2" t="s">
        <v>0</v>
      </c>
      <c r="H3" s="2" t="s">
        <v>0</v>
      </c>
      <c r="J3" s="5" t="s">
        <v>0</v>
      </c>
      <c r="K3" s="6"/>
      <c r="L3" s="11" t="s">
        <v>0</v>
      </c>
      <c r="R3" s="87"/>
      <c r="S3" s="88" t="s">
        <v>5</v>
      </c>
      <c r="T3" s="87"/>
      <c r="U3" s="90">
        <f>COUNT(H41:H51)</f>
        <v>11</v>
      </c>
      <c r="V3" s="87"/>
      <c r="W3" s="12">
        <v>1</v>
      </c>
      <c r="X3" s="13">
        <v>0.366513</v>
      </c>
      <c r="Y3" s="13">
        <v>0.404336</v>
      </c>
      <c r="Z3" s="13">
        <v>0.428593</v>
      </c>
      <c r="AA3" s="13">
        <v>0.445801</v>
      </c>
      <c r="AB3" s="13">
        <v>0.457994</v>
      </c>
    </row>
    <row r="4" spans="6:28" ht="21" customHeight="1">
      <c r="F4" s="2" t="s">
        <v>0</v>
      </c>
      <c r="G4" s="2" t="s">
        <v>0</v>
      </c>
      <c r="H4" s="2" t="s">
        <v>0</v>
      </c>
      <c r="J4" s="5" t="s">
        <v>0</v>
      </c>
      <c r="K4" s="6"/>
      <c r="L4" s="14" t="s">
        <v>0</v>
      </c>
      <c r="R4" s="87"/>
      <c r="S4" s="88" t="s">
        <v>6</v>
      </c>
      <c r="T4" s="87"/>
      <c r="U4" s="91">
        <f>AVERAGE(H41:H51)</f>
        <v>31.94545454545455</v>
      </c>
      <c r="V4" s="87"/>
      <c r="W4" s="12">
        <f>W3+1</f>
        <v>2</v>
      </c>
      <c r="X4" s="13">
        <v>0.469032</v>
      </c>
      <c r="Y4" s="13">
        <v>0.477353</v>
      </c>
      <c r="Z4" s="13">
        <v>0.484278</v>
      </c>
      <c r="AA4" s="13">
        <v>0.490151</v>
      </c>
      <c r="AB4" s="13">
        <v>0.495207</v>
      </c>
    </row>
    <row r="5" spans="10:28" ht="21" customHeight="1">
      <c r="J5" s="5" t="s">
        <v>0</v>
      </c>
      <c r="K5" s="6"/>
      <c r="L5" s="14" t="s">
        <v>0</v>
      </c>
      <c r="R5" s="87"/>
      <c r="S5" s="88" t="s">
        <v>7</v>
      </c>
      <c r="T5" s="87"/>
      <c r="U5" s="91">
        <f>(VAR(H41:H51))</f>
        <v>124.85672727272723</v>
      </c>
      <c r="V5" s="87"/>
      <c r="W5" s="12">
        <f>W4+1</f>
        <v>3</v>
      </c>
      <c r="X5" s="13">
        <v>0.499614</v>
      </c>
      <c r="Y5" s="13">
        <v>0.503498</v>
      </c>
      <c r="Z5" s="13">
        <v>0.506951</v>
      </c>
      <c r="AA5" s="13">
        <v>0.510045</v>
      </c>
      <c r="AB5" s="13">
        <v>0.512836</v>
      </c>
    </row>
    <row r="6" spans="10:28" ht="21" customHeight="1">
      <c r="J6" s="5" t="s">
        <v>8</v>
      </c>
      <c r="K6" s="6"/>
      <c r="L6" s="14" t="s">
        <v>0</v>
      </c>
      <c r="R6" s="87"/>
      <c r="S6" s="88" t="s">
        <v>9</v>
      </c>
      <c r="T6" s="87"/>
      <c r="U6" s="91">
        <f>STDEV(H41:H51)</f>
        <v>11.173930699298579</v>
      </c>
      <c r="V6" s="87"/>
      <c r="W6" s="12">
        <f>W5+1</f>
        <v>4</v>
      </c>
      <c r="X6" s="13">
        <v>0.515369</v>
      </c>
      <c r="Y6" s="13">
        <v>0.51768</v>
      </c>
      <c r="Z6" s="13">
        <v>0.519798</v>
      </c>
      <c r="AA6" s="13">
        <v>0.521749</v>
      </c>
      <c r="AB6" s="13">
        <v>0.523552</v>
      </c>
    </row>
    <row r="7" spans="18:28" ht="21" customHeight="1">
      <c r="R7" s="87"/>
      <c r="S7" s="87"/>
      <c r="T7" s="87"/>
      <c r="U7" s="87"/>
      <c r="V7" s="87"/>
      <c r="W7" s="12">
        <f>W6+1</f>
        <v>5</v>
      </c>
      <c r="X7" s="13">
        <v>0.525224</v>
      </c>
      <c r="Y7" s="13">
        <v>0.526779</v>
      </c>
      <c r="Z7" s="13">
        <v>0.528231</v>
      </c>
      <c r="AA7" s="13">
        <v>0.52959</v>
      </c>
      <c r="AB7" s="13">
        <v>0.530864</v>
      </c>
    </row>
    <row r="8" spans="1:28" ht="21" customHeight="1">
      <c r="A8" s="103" t="s">
        <v>22</v>
      </c>
      <c r="B8" s="104"/>
      <c r="C8" s="46"/>
      <c r="D8" s="46"/>
      <c r="E8" s="46"/>
      <c r="R8" s="87"/>
      <c r="S8" s="87"/>
      <c r="T8" s="87"/>
      <c r="U8" s="87"/>
      <c r="V8" s="87"/>
      <c r="W8" s="12">
        <v>6</v>
      </c>
      <c r="X8" s="13">
        <v>0.532062</v>
      </c>
      <c r="Y8" s="13">
        <v>0.533191</v>
      </c>
      <c r="Z8" s="13">
        <v>0.534257</v>
      </c>
      <c r="AA8" s="13">
        <v>0.535266</v>
      </c>
      <c r="AB8" s="13">
        <v>0.536221</v>
      </c>
    </row>
    <row r="9" spans="1:28" ht="21" customHeight="1">
      <c r="A9" s="101" t="s">
        <v>27</v>
      </c>
      <c r="B9" s="102"/>
      <c r="C9" s="47"/>
      <c r="D9" s="47"/>
      <c r="E9" s="47"/>
      <c r="R9" s="87"/>
      <c r="S9" s="87"/>
      <c r="T9" s="87" t="s">
        <v>18</v>
      </c>
      <c r="U9" s="92">
        <f>+B80</f>
        <v>0.499614</v>
      </c>
      <c r="V9" s="87"/>
      <c r="W9" s="12">
        <f aca="true" t="shared" si="0" ref="W9:W38">W8+1</f>
        <v>7</v>
      </c>
      <c r="X9" s="13">
        <v>0.541053</v>
      </c>
      <c r="Y9" s="13">
        <v>0.53799</v>
      </c>
      <c r="Z9" s="13">
        <v>0.538811</v>
      </c>
      <c r="AA9" s="13">
        <v>0.539593</v>
      </c>
      <c r="AB9" s="13">
        <v>0.54034</v>
      </c>
    </row>
    <row r="10" spans="1:28" ht="21.75">
      <c r="A10" s="77" t="s">
        <v>1</v>
      </c>
      <c r="B10" s="78" t="s">
        <v>17</v>
      </c>
      <c r="C10" s="10"/>
      <c r="D10" s="45"/>
      <c r="E10" s="9"/>
      <c r="R10" s="87"/>
      <c r="S10" s="87"/>
      <c r="T10" s="87" t="s">
        <v>19</v>
      </c>
      <c r="U10" s="92">
        <f>+B81</f>
        <v>0.96758</v>
      </c>
      <c r="V10" s="87"/>
      <c r="W10" s="12">
        <f t="shared" si="0"/>
        <v>8</v>
      </c>
      <c r="X10" s="13">
        <v>0.541053</v>
      </c>
      <c r="Y10" s="13">
        <v>0.541736</v>
      </c>
      <c r="Z10" s="13">
        <v>0.54239</v>
      </c>
      <c r="AA10" s="13">
        <v>0.543018</v>
      </c>
      <c r="AB10" s="13">
        <v>0.54362</v>
      </c>
    </row>
    <row r="11" spans="1:28" ht="21" customHeight="1">
      <c r="A11" s="83">
        <v>2540</v>
      </c>
      <c r="B11" s="79">
        <v>20.4</v>
      </c>
      <c r="C11" s="10"/>
      <c r="D11" s="25"/>
      <c r="E11" s="42"/>
      <c r="R11" s="87"/>
      <c r="S11" s="87"/>
      <c r="T11" s="87"/>
      <c r="U11" s="87"/>
      <c r="V11" s="87"/>
      <c r="W11" s="12">
        <f t="shared" si="0"/>
        <v>9</v>
      </c>
      <c r="X11" s="13">
        <v>0.544198</v>
      </c>
      <c r="Y11" s="13">
        <v>0.544754</v>
      </c>
      <c r="Z11" s="13">
        <v>0.545289</v>
      </c>
      <c r="AA11" s="13">
        <v>0.545805</v>
      </c>
      <c r="AB11" s="13">
        <v>0.546302</v>
      </c>
    </row>
    <row r="12" spans="1:28" ht="21" customHeight="1">
      <c r="A12" s="84">
        <v>2541</v>
      </c>
      <c r="B12" s="80">
        <v>25.8</v>
      </c>
      <c r="C12" s="10"/>
      <c r="D12" s="25"/>
      <c r="E12" s="42"/>
      <c r="W12" s="12">
        <f t="shared" si="0"/>
        <v>10</v>
      </c>
      <c r="X12" s="13">
        <v>0.546781</v>
      </c>
      <c r="Y12" s="13">
        <v>0.547244</v>
      </c>
      <c r="Z12" s="13">
        <v>0.547691</v>
      </c>
      <c r="AA12" s="13">
        <v>0.548124</v>
      </c>
      <c r="AB12" s="13">
        <v>0.548542</v>
      </c>
    </row>
    <row r="13" spans="1:28" ht="21" customHeight="1">
      <c r="A13" s="84">
        <v>2542</v>
      </c>
      <c r="B13" s="80">
        <v>40.4</v>
      </c>
      <c r="C13" s="10"/>
      <c r="D13" s="25"/>
      <c r="E13" s="42"/>
      <c r="W13" s="12">
        <f t="shared" si="0"/>
        <v>11</v>
      </c>
      <c r="X13" s="13">
        <v>0.548947</v>
      </c>
      <c r="Y13" s="13">
        <v>0.549339</v>
      </c>
      <c r="Z13" s="13">
        <v>0.549719</v>
      </c>
      <c r="AA13" s="13">
        <v>0.550087</v>
      </c>
      <c r="AB13" s="13">
        <v>0.550445</v>
      </c>
    </row>
    <row r="14" spans="1:28" ht="21" customHeight="1">
      <c r="A14" s="84">
        <v>2543</v>
      </c>
      <c r="B14" s="80">
        <v>20</v>
      </c>
      <c r="C14" s="10"/>
      <c r="D14" s="25"/>
      <c r="E14" s="42"/>
      <c r="W14" s="12">
        <f t="shared" si="0"/>
        <v>12</v>
      </c>
      <c r="X14" s="13">
        <v>0.550792</v>
      </c>
      <c r="Y14" s="13">
        <v>0.551128</v>
      </c>
      <c r="Z14" s="13">
        <v>0.551456</v>
      </c>
      <c r="AA14" s="13">
        <v>0.551774</v>
      </c>
      <c r="AB14" s="13">
        <v>0.552084</v>
      </c>
    </row>
    <row r="15" spans="1:28" ht="21" customHeight="1">
      <c r="A15" s="84">
        <v>2544</v>
      </c>
      <c r="B15" s="80">
        <v>33.2</v>
      </c>
      <c r="C15" s="10"/>
      <c r="D15" s="25"/>
      <c r="E15" s="42"/>
      <c r="W15" s="12">
        <f t="shared" si="0"/>
        <v>13</v>
      </c>
      <c r="X15" s="13">
        <v>0.552385</v>
      </c>
      <c r="Y15" s="13">
        <v>0.552678</v>
      </c>
      <c r="Z15" s="13">
        <v>0.552963</v>
      </c>
      <c r="AA15" s="13">
        <v>0.553241</v>
      </c>
      <c r="AB15" s="13">
        <v>0.553513</v>
      </c>
    </row>
    <row r="16" spans="1:28" ht="21" customHeight="1">
      <c r="A16" s="84">
        <v>2545</v>
      </c>
      <c r="B16" s="80">
        <v>60</v>
      </c>
      <c r="C16" s="10"/>
      <c r="D16" s="25"/>
      <c r="E16" s="42"/>
      <c r="W16" s="12">
        <f t="shared" si="0"/>
        <v>14</v>
      </c>
      <c r="X16" s="13">
        <v>0.553776</v>
      </c>
      <c r="Y16" s="13">
        <v>0.554034</v>
      </c>
      <c r="Z16" s="13">
        <v>0.554285</v>
      </c>
      <c r="AA16" s="13">
        <v>0.55453</v>
      </c>
      <c r="AB16" s="13">
        <v>0.55477</v>
      </c>
    </row>
    <row r="17" spans="1:28" ht="21" customHeight="1">
      <c r="A17" s="84">
        <v>2546</v>
      </c>
      <c r="B17" s="80">
        <v>31.4</v>
      </c>
      <c r="C17" s="10"/>
      <c r="D17" s="25"/>
      <c r="E17" s="42"/>
      <c r="W17" s="12">
        <f t="shared" si="0"/>
        <v>15</v>
      </c>
      <c r="X17" s="13">
        <v>0.555004</v>
      </c>
      <c r="Y17" s="13">
        <v>0.555232</v>
      </c>
      <c r="Z17" s="13">
        <v>0.555455</v>
      </c>
      <c r="AA17" s="13">
        <v>0.555673</v>
      </c>
      <c r="AB17" s="13">
        <v>0.555887</v>
      </c>
    </row>
    <row r="18" spans="1:28" ht="21" customHeight="1">
      <c r="A18" s="84">
        <v>2547</v>
      </c>
      <c r="B18" s="80">
        <v>35.2</v>
      </c>
      <c r="C18" s="10"/>
      <c r="D18" s="25"/>
      <c r="E18" s="43"/>
      <c r="W18" s="12">
        <f t="shared" si="0"/>
        <v>16</v>
      </c>
      <c r="X18" s="13">
        <v>0.556095</v>
      </c>
      <c r="Y18" s="13">
        <v>0.556299</v>
      </c>
      <c r="Z18" s="13">
        <v>0.556499</v>
      </c>
      <c r="AA18" s="13">
        <v>0.556695</v>
      </c>
      <c r="AB18" s="13">
        <v>0.556886</v>
      </c>
    </row>
    <row r="19" spans="1:28" ht="21" customHeight="1">
      <c r="A19" s="84">
        <v>2548</v>
      </c>
      <c r="B19" s="80">
        <v>32</v>
      </c>
      <c r="C19" s="10"/>
      <c r="D19" s="25"/>
      <c r="E19" s="43"/>
      <c r="W19" s="12">
        <f t="shared" si="0"/>
        <v>17</v>
      </c>
      <c r="X19" s="13">
        <v>0.557073</v>
      </c>
      <c r="Y19" s="13">
        <v>0.557257</v>
      </c>
      <c r="Z19" s="13">
        <v>0.557437</v>
      </c>
      <c r="AA19" s="13">
        <v>0.557613</v>
      </c>
      <c r="AB19" s="13">
        <v>0.557786</v>
      </c>
    </row>
    <row r="20" spans="1:28" ht="21" customHeight="1">
      <c r="A20" s="85">
        <v>2549</v>
      </c>
      <c r="B20" s="81">
        <v>25</v>
      </c>
      <c r="C20" s="10"/>
      <c r="D20" s="25"/>
      <c r="E20" s="43"/>
      <c r="W20" s="12">
        <f t="shared" si="0"/>
        <v>18</v>
      </c>
      <c r="X20" s="13">
        <v>0.557955</v>
      </c>
      <c r="Y20" s="13">
        <v>0.558121</v>
      </c>
      <c r="Z20" s="13">
        <v>0.558284</v>
      </c>
      <c r="AA20" s="13">
        <v>0.558444</v>
      </c>
      <c r="AB20" s="13">
        <v>0.558601</v>
      </c>
    </row>
    <row r="21" spans="1:28" ht="21" customHeight="1">
      <c r="A21" s="86">
        <v>2550</v>
      </c>
      <c r="B21" s="82">
        <v>28</v>
      </c>
      <c r="C21" s="10"/>
      <c r="D21" s="25"/>
      <c r="E21" s="43"/>
      <c r="W21" s="12">
        <f t="shared" si="0"/>
        <v>19</v>
      </c>
      <c r="X21" s="13">
        <v>0.558755</v>
      </c>
      <c r="Y21" s="13">
        <v>0.558906</v>
      </c>
      <c r="Z21" s="13">
        <v>0.559055</v>
      </c>
      <c r="AA21" s="13">
        <v>0.559201</v>
      </c>
      <c r="AB21" s="13">
        <v>0.559344</v>
      </c>
    </row>
    <row r="22" spans="1:28" ht="21" customHeight="1">
      <c r="A22" s="25"/>
      <c r="B22" s="42"/>
      <c r="C22" s="10"/>
      <c r="D22" s="25"/>
      <c r="E22" s="43"/>
      <c r="W22" s="12">
        <f t="shared" si="0"/>
        <v>20</v>
      </c>
      <c r="X22" s="13">
        <v>0.559484</v>
      </c>
      <c r="Y22" s="13">
        <v>0.559623</v>
      </c>
      <c r="Z22" s="13">
        <v>0.559758</v>
      </c>
      <c r="AA22" s="13">
        <v>0.559892</v>
      </c>
      <c r="AB22" s="13">
        <v>0.560023</v>
      </c>
    </row>
    <row r="23" spans="1:28" ht="21" customHeight="1">
      <c r="A23" s="25"/>
      <c r="B23" s="42"/>
      <c r="C23" s="10"/>
      <c r="D23" s="25"/>
      <c r="E23" s="43"/>
      <c r="W23" s="12">
        <f t="shared" si="0"/>
        <v>21</v>
      </c>
      <c r="X23" s="13">
        <v>0.560152</v>
      </c>
      <c r="Y23" s="13">
        <v>0.560279</v>
      </c>
      <c r="Z23" s="13">
        <v>0.560404</v>
      </c>
      <c r="AA23" s="13">
        <v>0.560527</v>
      </c>
      <c r="AB23" s="13">
        <v>0.560647</v>
      </c>
    </row>
    <row r="24" spans="1:28" ht="21" customHeight="1">
      <c r="A24" s="25"/>
      <c r="B24" s="42"/>
      <c r="C24" s="10"/>
      <c r="D24" s="25"/>
      <c r="E24" s="43"/>
      <c r="W24" s="12">
        <f t="shared" si="0"/>
        <v>22</v>
      </c>
      <c r="X24" s="13">
        <v>0.560766</v>
      </c>
      <c r="Y24" s="13">
        <v>0.560883</v>
      </c>
      <c r="Z24" s="13">
        <v>0.560998</v>
      </c>
      <c r="AA24" s="13">
        <v>0.561112</v>
      </c>
      <c r="AB24" s="13">
        <v>0.561223</v>
      </c>
    </row>
    <row r="25" spans="1:28" ht="21" customHeight="1">
      <c r="A25" s="25"/>
      <c r="B25" s="42"/>
      <c r="C25" s="10"/>
      <c r="D25" s="25"/>
      <c r="E25" s="43"/>
      <c r="W25" s="12">
        <f t="shared" si="0"/>
        <v>23</v>
      </c>
      <c r="X25" s="13">
        <v>0.561233</v>
      </c>
      <c r="Y25" s="13">
        <v>0.561441</v>
      </c>
      <c r="Z25" s="13">
        <v>0.561548</v>
      </c>
      <c r="AA25" s="13">
        <v>0.561653</v>
      </c>
      <c r="AB25" s="13">
        <v>0.561756</v>
      </c>
    </row>
    <row r="26" spans="1:28" ht="21" customHeight="1">
      <c r="A26" s="25"/>
      <c r="B26" s="42"/>
      <c r="C26" s="10"/>
      <c r="D26" s="25"/>
      <c r="E26" s="43"/>
      <c r="W26" s="12">
        <f t="shared" si="0"/>
        <v>24</v>
      </c>
      <c r="X26" s="13">
        <v>0.561858</v>
      </c>
      <c r="Y26" s="13">
        <v>0.561958</v>
      </c>
      <c r="Z26" s="13">
        <v>0.562057</v>
      </c>
      <c r="AA26" s="13">
        <v>0.562155</v>
      </c>
      <c r="AB26" s="13">
        <v>0.562251</v>
      </c>
    </row>
    <row r="27" spans="1:28" ht="21" customHeight="1">
      <c r="A27" s="25"/>
      <c r="B27" s="42"/>
      <c r="C27" s="10"/>
      <c r="D27" s="25"/>
      <c r="E27" s="44"/>
      <c r="W27" s="12">
        <f t="shared" si="0"/>
        <v>25</v>
      </c>
      <c r="X27" s="13">
        <v>0.562439</v>
      </c>
      <c r="Y27" s="13">
        <v>0.562623</v>
      </c>
      <c r="Z27" s="13">
        <v>0.562801</v>
      </c>
      <c r="AA27" s="13">
        <v>0.562974</v>
      </c>
      <c r="AB27" s="13">
        <v>0.563143</v>
      </c>
    </row>
    <row r="28" spans="1:28" ht="21" customHeight="1">
      <c r="A28" s="25"/>
      <c r="B28" s="42"/>
      <c r="C28" s="10"/>
      <c r="D28" s="25"/>
      <c r="E28" s="26"/>
      <c r="W28" s="12">
        <f t="shared" si="0"/>
        <v>26</v>
      </c>
      <c r="X28" s="13">
        <v>0.563307</v>
      </c>
      <c r="Y28" s="13">
        <v>0.563467</v>
      </c>
      <c r="Z28" s="13">
        <v>0.562624</v>
      </c>
      <c r="AA28" s="13">
        <v>0.563776</v>
      </c>
      <c r="AB28" s="13">
        <v>0.563924</v>
      </c>
    </row>
    <row r="29" spans="3:28" ht="21" customHeight="1">
      <c r="C29" s="21"/>
      <c r="W29" s="12">
        <f t="shared" si="0"/>
        <v>27</v>
      </c>
      <c r="X29" s="13">
        <v>0.564069</v>
      </c>
      <c r="Y29" s="13">
        <v>0.564211</v>
      </c>
      <c r="Z29" s="13">
        <v>0.564349</v>
      </c>
      <c r="AA29" s="13">
        <v>0.564484</v>
      </c>
      <c r="AB29" s="13">
        <v>0.564616</v>
      </c>
    </row>
    <row r="30" spans="3:28" ht="21" customHeight="1">
      <c r="C30" s="21"/>
      <c r="W30" s="12">
        <f t="shared" si="0"/>
        <v>28</v>
      </c>
      <c r="X30" s="13">
        <v>0.564932</v>
      </c>
      <c r="Y30" s="13">
        <v>0.565232</v>
      </c>
      <c r="Z30" s="13">
        <v>0.565516</v>
      </c>
      <c r="AA30" s="13">
        <v>0.565785</v>
      </c>
      <c r="AB30" s="13">
        <v>0.566041</v>
      </c>
    </row>
    <row r="31" spans="5:28" ht="21" customHeight="1">
      <c r="E31" s="98" t="s">
        <v>10</v>
      </c>
      <c r="F31" s="99"/>
      <c r="G31" s="100"/>
      <c r="H31" s="93">
        <v>2</v>
      </c>
      <c r="I31" s="93">
        <v>5</v>
      </c>
      <c r="J31" s="93">
        <v>10</v>
      </c>
      <c r="K31" s="93">
        <v>25</v>
      </c>
      <c r="L31" s="93">
        <v>50</v>
      </c>
      <c r="M31" s="93">
        <v>100</v>
      </c>
      <c r="N31" s="93">
        <v>200</v>
      </c>
      <c r="O31" s="93">
        <v>500</v>
      </c>
      <c r="P31" s="93">
        <v>1000</v>
      </c>
      <c r="Q31" s="51"/>
      <c r="W31" s="12">
        <f t="shared" si="0"/>
        <v>29</v>
      </c>
      <c r="X31" s="13">
        <v>0.566285</v>
      </c>
      <c r="Y31" s="13">
        <v>0.566517</v>
      </c>
      <c r="Z31" s="13">
        <v>0.566739</v>
      </c>
      <c r="AA31" s="13">
        <v>0.566951</v>
      </c>
      <c r="AB31" s="13">
        <v>0.567153</v>
      </c>
    </row>
    <row r="32" spans="5:28" ht="21.75" customHeight="1">
      <c r="E32" s="95" t="s">
        <v>46</v>
      </c>
      <c r="F32" s="96"/>
      <c r="G32" s="97"/>
      <c r="H32" s="94">
        <f aca="true" t="shared" si="1" ref="H32:P32">ROUND((((-LN(-LN(1-1/H31)))+$B$83*$B$84)/$B$83),2)</f>
        <v>30.41</v>
      </c>
      <c r="I32" s="94">
        <f t="shared" si="1"/>
        <v>43.5</v>
      </c>
      <c r="J32" s="94">
        <f t="shared" si="1"/>
        <v>52.16</v>
      </c>
      <c r="K32" s="94">
        <f t="shared" si="1"/>
        <v>63.11</v>
      </c>
      <c r="L32" s="94">
        <f t="shared" si="1"/>
        <v>71.24</v>
      </c>
      <c r="M32" s="94">
        <f t="shared" si="1"/>
        <v>79.3</v>
      </c>
      <c r="N32" s="94">
        <f t="shared" si="1"/>
        <v>87.33</v>
      </c>
      <c r="O32" s="94">
        <f t="shared" si="1"/>
        <v>97.93</v>
      </c>
      <c r="P32" s="94">
        <f t="shared" si="1"/>
        <v>105.94</v>
      </c>
      <c r="Q32" s="52"/>
      <c r="W32" s="12">
        <f t="shared" si="0"/>
        <v>30</v>
      </c>
      <c r="X32" s="13">
        <v>0.567347</v>
      </c>
      <c r="Y32" s="13">
        <v>0.567533</v>
      </c>
      <c r="Z32" s="13">
        <v>0.567711</v>
      </c>
      <c r="AA32" s="13">
        <v>0.567883</v>
      </c>
      <c r="AB32" s="13">
        <v>0.568047</v>
      </c>
    </row>
    <row r="33" spans="3:28" ht="24" customHeight="1">
      <c r="C33" s="21"/>
      <c r="D33" s="22"/>
      <c r="E33" s="23"/>
      <c r="F33" s="23"/>
      <c r="G33" s="23"/>
      <c r="H33" s="23"/>
      <c r="I33" s="23"/>
      <c r="J33" s="23"/>
      <c r="K33" s="23"/>
      <c r="W33" s="12">
        <f t="shared" si="0"/>
        <v>31</v>
      </c>
      <c r="X33" s="13">
        <v>0.568205</v>
      </c>
      <c r="Y33" s="13">
        <v>0.568358</v>
      </c>
      <c r="Z33" s="13">
        <v>0.568505</v>
      </c>
      <c r="AA33" s="13">
        <v>0.568646</v>
      </c>
      <c r="AB33" s="13">
        <v>0.568783</v>
      </c>
    </row>
    <row r="34" spans="3:28" ht="24" customHeight="1">
      <c r="C34" s="21"/>
      <c r="L34" s="23"/>
      <c r="M34" s="23"/>
      <c r="N34" s="23"/>
      <c r="O34" s="23"/>
      <c r="P34" s="23"/>
      <c r="Q34" s="23"/>
      <c r="R34" s="23"/>
      <c r="W34" s="12">
        <f t="shared" si="0"/>
        <v>32</v>
      </c>
      <c r="X34" s="13">
        <v>0.568915</v>
      </c>
      <c r="Y34" s="13">
        <v>0.569042</v>
      </c>
      <c r="Z34" s="13">
        <v>0.569166</v>
      </c>
      <c r="AA34" s="13">
        <v>0.569285</v>
      </c>
      <c r="AB34" s="13">
        <v>0.5694</v>
      </c>
    </row>
    <row r="35" spans="19:28" ht="21.75" customHeight="1">
      <c r="S35" s="24" t="s">
        <v>0</v>
      </c>
      <c r="T35" s="24" t="s">
        <v>0</v>
      </c>
      <c r="W35" s="12">
        <f t="shared" si="0"/>
        <v>33</v>
      </c>
      <c r="X35" s="13">
        <v>0.571552</v>
      </c>
      <c r="Y35" s="13">
        <v>0.571662</v>
      </c>
      <c r="Z35" s="13">
        <v>0.571767</v>
      </c>
      <c r="AA35" s="13">
        <v>0.571868</v>
      </c>
      <c r="AB35" s="13">
        <v>0.571965</v>
      </c>
    </row>
    <row r="36" spans="3:28" ht="21.75">
      <c r="C36" s="21"/>
      <c r="D36" s="25"/>
      <c r="E36" s="26"/>
      <c r="F36" s="26"/>
      <c r="G36" s="26"/>
      <c r="H36" s="26"/>
      <c r="I36" s="27"/>
      <c r="J36" s="26"/>
      <c r="K36" s="26"/>
      <c r="L36" s="26"/>
      <c r="M36" s="26"/>
      <c r="W36" s="12">
        <f t="shared" si="0"/>
        <v>34</v>
      </c>
      <c r="X36" s="13">
        <v>0.572587</v>
      </c>
      <c r="Y36" s="13">
        <v>0.572761</v>
      </c>
      <c r="Z36" s="13">
        <v>0.57292</v>
      </c>
      <c r="AA36" s="13">
        <v>0.573068</v>
      </c>
      <c r="AB36" s="13">
        <v>0.573333</v>
      </c>
    </row>
    <row r="37" spans="3:28" ht="21.75">
      <c r="C37" s="21"/>
      <c r="D37" s="25"/>
      <c r="E37" s="26"/>
      <c r="F37" s="26"/>
      <c r="G37" s="26"/>
      <c r="H37" s="26"/>
      <c r="I37" s="26"/>
      <c r="J37" s="26"/>
      <c r="K37" s="26"/>
      <c r="L37" s="26"/>
      <c r="M37" s="26"/>
      <c r="W37" s="12">
        <f t="shared" si="0"/>
        <v>35</v>
      </c>
      <c r="X37" s="13">
        <v>0.573564</v>
      </c>
      <c r="Y37" s="13">
        <v>0.573767</v>
      </c>
      <c r="Z37" s="13">
        <v>0.573947</v>
      </c>
      <c r="AA37" s="13">
        <v>0.574108</v>
      </c>
      <c r="AB37" s="13">
        <v>0.574253</v>
      </c>
    </row>
    <row r="38" spans="3:28" ht="21.75">
      <c r="C38" s="21"/>
      <c r="G38" s="21"/>
      <c r="H38" s="22" t="s">
        <v>11</v>
      </c>
      <c r="I38" s="23"/>
      <c r="J38" s="23" t="s">
        <v>20</v>
      </c>
      <c r="K38" s="23"/>
      <c r="L38" s="23"/>
      <c r="M38" s="23"/>
      <c r="N38" s="23"/>
      <c r="O38" s="23"/>
      <c r="W38" s="12">
        <f t="shared" si="0"/>
        <v>36</v>
      </c>
      <c r="X38" s="13">
        <v>0.574383</v>
      </c>
      <c r="Y38" s="13">
        <v>0.574502</v>
      </c>
      <c r="Z38" s="13">
        <v>0.577216</v>
      </c>
      <c r="AA38" s="28"/>
      <c r="AB38" s="28"/>
    </row>
    <row r="39" spans="3:26" ht="21.75">
      <c r="C39" s="21"/>
      <c r="W39" s="11"/>
      <c r="X39" s="11"/>
      <c r="Y39" s="11"/>
      <c r="Z39" s="11"/>
    </row>
    <row r="40" spans="3:26" ht="21.75">
      <c r="C40" s="21"/>
      <c r="W40" s="11"/>
      <c r="X40" s="11"/>
      <c r="Y40" s="11"/>
      <c r="Z40" s="11"/>
    </row>
    <row r="41" spans="3:26" ht="21.75">
      <c r="C41" s="21"/>
      <c r="G41" s="17">
        <v>2540</v>
      </c>
      <c r="H41" s="18">
        <f>B11</f>
        <v>20.4</v>
      </c>
      <c r="W41" s="11"/>
      <c r="X41" s="11"/>
      <c r="Y41" s="11"/>
      <c r="Z41" s="11"/>
    </row>
    <row r="42" spans="2:26" ht="21.75">
      <c r="B42" s="26"/>
      <c r="C42" s="1"/>
      <c r="G42" s="15">
        <v>2541</v>
      </c>
      <c r="H42" s="16">
        <f aca="true" t="shared" si="2" ref="H42:H49">B12</f>
        <v>25.8</v>
      </c>
      <c r="W42" s="11"/>
      <c r="X42" s="11"/>
      <c r="Y42" s="11"/>
      <c r="Z42" s="11"/>
    </row>
    <row r="43" spans="1:26" ht="21.75">
      <c r="A43" s="29"/>
      <c r="B43" s="25"/>
      <c r="C43" s="1"/>
      <c r="G43" s="15">
        <v>2542</v>
      </c>
      <c r="H43" s="16">
        <f t="shared" si="2"/>
        <v>40.4</v>
      </c>
      <c r="W43" s="11"/>
      <c r="X43" s="11"/>
      <c r="Y43" s="11"/>
      <c r="Z43" s="11"/>
    </row>
    <row r="44" spans="3:26" ht="21.75">
      <c r="C44" s="1"/>
      <c r="G44" s="15">
        <v>2543</v>
      </c>
      <c r="H44" s="16">
        <f t="shared" si="2"/>
        <v>20</v>
      </c>
      <c r="W44" s="11"/>
      <c r="X44" s="11"/>
      <c r="Y44" s="11"/>
      <c r="Z44" s="11"/>
    </row>
    <row r="45" spans="3:26" ht="21.75">
      <c r="C45" s="30"/>
      <c r="G45" s="15">
        <v>2544</v>
      </c>
      <c r="H45" s="16">
        <f t="shared" si="2"/>
        <v>33.2</v>
      </c>
      <c r="W45" s="11"/>
      <c r="X45" s="11"/>
      <c r="Y45" s="11"/>
      <c r="Z45" s="11"/>
    </row>
    <row r="46" spans="1:26" ht="21.75">
      <c r="A46" s="31"/>
      <c r="B46" s="30"/>
      <c r="C46" s="30"/>
      <c r="G46" s="15">
        <v>2545</v>
      </c>
      <c r="H46" s="16">
        <f t="shared" si="2"/>
        <v>60</v>
      </c>
      <c r="W46" s="11"/>
      <c r="X46" s="11"/>
      <c r="Y46" s="11"/>
      <c r="Z46" s="11"/>
    </row>
    <row r="47" spans="1:26" ht="21.75">
      <c r="A47" s="31"/>
      <c r="B47" s="30"/>
      <c r="C47" s="30"/>
      <c r="G47" s="15">
        <v>2546</v>
      </c>
      <c r="H47" s="16">
        <f t="shared" si="2"/>
        <v>31.4</v>
      </c>
      <c r="W47" s="11"/>
      <c r="X47" s="11"/>
      <c r="Y47" s="11"/>
      <c r="Z47" s="11"/>
    </row>
    <row r="48" spans="1:26" ht="21.75">
      <c r="A48" s="31"/>
      <c r="B48" s="30"/>
      <c r="C48" s="30"/>
      <c r="G48" s="15">
        <v>2547</v>
      </c>
      <c r="H48" s="16">
        <f t="shared" si="2"/>
        <v>35.2</v>
      </c>
      <c r="W48" s="11"/>
      <c r="X48" s="11"/>
      <c r="Y48" s="11"/>
      <c r="Z48" s="11"/>
    </row>
    <row r="49" spans="1:26" ht="21.75">
      <c r="A49" s="31"/>
      <c r="B49" s="30"/>
      <c r="C49" s="30"/>
      <c r="G49" s="15">
        <v>2548</v>
      </c>
      <c r="H49" s="16">
        <f t="shared" si="2"/>
        <v>32</v>
      </c>
      <c r="W49" s="11"/>
      <c r="X49" s="11"/>
      <c r="Y49" s="11"/>
      <c r="Z49" s="11"/>
    </row>
    <row r="50" spans="1:26" ht="21.75">
      <c r="A50" s="31"/>
      <c r="B50" s="30"/>
      <c r="C50" s="30"/>
      <c r="G50" s="54">
        <v>2549</v>
      </c>
      <c r="H50" s="55">
        <v>25</v>
      </c>
      <c r="W50" s="11"/>
      <c r="X50" s="11"/>
      <c r="Y50" s="11"/>
      <c r="Z50" s="11"/>
    </row>
    <row r="51" spans="1:26" ht="21.75">
      <c r="A51" s="31"/>
      <c r="B51" s="30"/>
      <c r="C51" s="30"/>
      <c r="F51" s="26"/>
      <c r="G51" s="19">
        <v>2550</v>
      </c>
      <c r="H51" s="20">
        <v>28</v>
      </c>
      <c r="I51" s="26"/>
      <c r="W51" s="11"/>
      <c r="X51" s="11"/>
      <c r="Y51" s="11"/>
      <c r="Z51" s="11"/>
    </row>
    <row r="52" spans="1:26" ht="21.75">
      <c r="A52" s="31"/>
      <c r="B52" s="30"/>
      <c r="C52" s="30"/>
      <c r="F52" s="26"/>
      <c r="G52" s="26"/>
      <c r="H52" s="42"/>
      <c r="I52" s="26"/>
      <c r="W52" s="11"/>
      <c r="X52" s="11"/>
      <c r="Y52" s="11"/>
      <c r="Z52" s="11"/>
    </row>
    <row r="53" spans="1:26" ht="21.75">
      <c r="A53" s="31"/>
      <c r="B53" s="30"/>
      <c r="C53" s="30"/>
      <c r="F53" s="26"/>
      <c r="G53" s="26"/>
      <c r="H53" s="42"/>
      <c r="I53" s="26"/>
      <c r="W53" s="11"/>
      <c r="X53" s="11"/>
      <c r="Y53" s="11"/>
      <c r="Z53" s="11"/>
    </row>
    <row r="54" spans="1:26" ht="21.75">
      <c r="A54" s="31"/>
      <c r="B54" s="30"/>
      <c r="C54" s="30"/>
      <c r="F54" s="26"/>
      <c r="G54" s="26"/>
      <c r="H54" s="42"/>
      <c r="I54" s="26"/>
      <c r="W54" s="11"/>
      <c r="X54" s="11"/>
      <c r="Y54" s="11"/>
      <c r="Z54" s="11"/>
    </row>
    <row r="55" spans="1:26" ht="21.75">
      <c r="A55" s="31"/>
      <c r="B55" s="30"/>
      <c r="C55" s="30"/>
      <c r="F55" s="26"/>
      <c r="G55" s="26"/>
      <c r="H55" s="42"/>
      <c r="I55" s="26"/>
      <c r="W55" s="11"/>
      <c r="X55" s="11"/>
      <c r="Y55" s="11"/>
      <c r="Z55" s="11"/>
    </row>
    <row r="56" spans="2:23" ht="21.75">
      <c r="B56" s="1"/>
      <c r="C56" s="1"/>
      <c r="F56" s="26"/>
      <c r="G56" s="26"/>
      <c r="H56" s="42"/>
      <c r="I56" s="26"/>
      <c r="W56" s="32" t="s">
        <v>0</v>
      </c>
    </row>
    <row r="57" spans="2:24" ht="21.75">
      <c r="B57" s="1"/>
      <c r="C57" s="1"/>
      <c r="F57" s="26"/>
      <c r="G57" s="26"/>
      <c r="H57" s="42"/>
      <c r="I57" s="26"/>
      <c r="W57" s="32" t="s">
        <v>0</v>
      </c>
      <c r="X57" s="32" t="s">
        <v>12</v>
      </c>
    </row>
    <row r="58" spans="2:28" ht="21.75">
      <c r="B58" s="1"/>
      <c r="C58" s="1"/>
      <c r="F58" s="26"/>
      <c r="G58" s="26"/>
      <c r="H58" s="42"/>
      <c r="I58" s="26"/>
      <c r="W58" s="11">
        <v>1</v>
      </c>
      <c r="X58" s="33">
        <v>0</v>
      </c>
      <c r="Y58" s="11">
        <v>0.498384</v>
      </c>
      <c r="Z58" s="11">
        <v>0.643483</v>
      </c>
      <c r="AA58" s="11">
        <v>0.73147</v>
      </c>
      <c r="AB58" s="11">
        <v>0.792778</v>
      </c>
    </row>
    <row r="59" spans="2:28" ht="21.75">
      <c r="B59" s="1"/>
      <c r="C59" s="1"/>
      <c r="F59" s="26"/>
      <c r="G59" s="26"/>
      <c r="H59" s="42"/>
      <c r="I59" s="26"/>
      <c r="W59" s="11">
        <f aca="true" t="shared" si="3" ref="W59:W96">W58+1</f>
        <v>2</v>
      </c>
      <c r="X59" s="11">
        <v>0.838765</v>
      </c>
      <c r="Y59" s="11">
        <v>0.874926</v>
      </c>
      <c r="Z59" s="11">
        <v>0.904321</v>
      </c>
      <c r="AA59" s="11">
        <v>0.928816</v>
      </c>
      <c r="AB59" s="11">
        <v>0.949625</v>
      </c>
    </row>
    <row r="60" spans="2:28" ht="21.75">
      <c r="B60" s="1"/>
      <c r="C60" s="1"/>
      <c r="F60" s="26"/>
      <c r="G60" s="26"/>
      <c r="H60" s="42"/>
      <c r="I60" s="26"/>
      <c r="W60" s="11">
        <f t="shared" si="3"/>
        <v>3</v>
      </c>
      <c r="X60" s="11">
        <v>0.96758</v>
      </c>
      <c r="Y60" s="11">
        <v>0.98327</v>
      </c>
      <c r="Z60" s="11">
        <v>0.997127</v>
      </c>
      <c r="AA60" s="11">
        <v>1.009478</v>
      </c>
      <c r="AB60" s="11">
        <v>1.020571</v>
      </c>
    </row>
    <row r="61" spans="2:28" ht="21.75">
      <c r="B61" s="1"/>
      <c r="C61" s="1"/>
      <c r="F61" s="26"/>
      <c r="G61" s="26"/>
      <c r="H61" s="42"/>
      <c r="I61" s="26"/>
      <c r="W61" s="11">
        <f t="shared" si="3"/>
        <v>4</v>
      </c>
      <c r="X61" s="11">
        <v>1.030603</v>
      </c>
      <c r="Y61" s="11">
        <v>1.03973</v>
      </c>
      <c r="Z61" s="11">
        <v>1.048076</v>
      </c>
      <c r="AA61" s="11">
        <v>1.055746</v>
      </c>
      <c r="AB61" s="11">
        <v>1.062822</v>
      </c>
    </row>
    <row r="62" spans="2:28" ht="21.75">
      <c r="B62" s="1"/>
      <c r="C62" s="1"/>
      <c r="F62" s="26"/>
      <c r="G62" s="26"/>
      <c r="H62" s="42"/>
      <c r="I62" s="26"/>
      <c r="W62" s="11">
        <f t="shared" si="3"/>
        <v>5</v>
      </c>
      <c r="X62" s="11">
        <v>1.069377</v>
      </c>
      <c r="Y62" s="11">
        <v>1.07547</v>
      </c>
      <c r="Z62" s="11">
        <v>1.08115</v>
      </c>
      <c r="AA62" s="11">
        <v>1.086464</v>
      </c>
      <c r="AB62" s="11">
        <v>1.091446</v>
      </c>
    </row>
    <row r="63" spans="1:28" ht="21.75">
      <c r="A63" s="4"/>
      <c r="B63" s="34"/>
      <c r="C63" s="34"/>
      <c r="D63" s="34"/>
      <c r="E63" s="35"/>
      <c r="F63" s="48"/>
      <c r="G63" s="26"/>
      <c r="H63" s="42"/>
      <c r="I63" s="48"/>
      <c r="J63" s="35"/>
      <c r="K63" s="35"/>
      <c r="L63" s="35"/>
      <c r="M63" s="35"/>
      <c r="N63" s="35"/>
      <c r="O63" s="35"/>
      <c r="P63" s="35"/>
      <c r="Q63" s="35"/>
      <c r="R63" s="35"/>
      <c r="W63" s="11">
        <f t="shared" si="3"/>
        <v>6</v>
      </c>
      <c r="X63" s="11">
        <v>1.096128</v>
      </c>
      <c r="Y63" s="11">
        <v>1.100539</v>
      </c>
      <c r="Z63" s="11">
        <v>1.104703</v>
      </c>
      <c r="AA63" s="11">
        <v>1.108641</v>
      </c>
      <c r="AB63" s="11">
        <v>1.112374</v>
      </c>
    </row>
    <row r="64" spans="1:28" ht="21.75">
      <c r="A64" s="4"/>
      <c r="B64" s="36"/>
      <c r="C64" s="36"/>
      <c r="D64" s="36"/>
      <c r="E64" s="24"/>
      <c r="F64" s="49"/>
      <c r="G64" s="26"/>
      <c r="H64" s="42"/>
      <c r="I64" s="49"/>
      <c r="J64" s="24"/>
      <c r="K64" s="24"/>
      <c r="L64" s="24"/>
      <c r="M64" s="24"/>
      <c r="N64" s="24"/>
      <c r="O64" s="24"/>
      <c r="P64" s="24"/>
      <c r="Q64" s="24"/>
      <c r="R64" s="24"/>
      <c r="W64" s="11">
        <f t="shared" si="3"/>
        <v>7</v>
      </c>
      <c r="X64" s="11">
        <v>1.115917</v>
      </c>
      <c r="Y64" s="11">
        <v>1.119285</v>
      </c>
      <c r="Z64" s="11">
        <v>1.122493</v>
      </c>
      <c r="AA64" s="11">
        <v>1.125552</v>
      </c>
      <c r="AB64" s="11">
        <v>1.123472</v>
      </c>
    </row>
    <row r="65" spans="2:28" ht="21.75">
      <c r="B65" s="1"/>
      <c r="C65" s="1"/>
      <c r="F65" s="26"/>
      <c r="G65" s="26"/>
      <c r="H65" s="42"/>
      <c r="I65" s="26"/>
      <c r="W65" s="11">
        <f t="shared" si="3"/>
        <v>8</v>
      </c>
      <c r="X65" s="11">
        <v>1.131265</v>
      </c>
      <c r="Y65" s="11">
        <v>1.133937</v>
      </c>
      <c r="Z65" s="11">
        <v>1.136498</v>
      </c>
      <c r="AA65" s="11">
        <v>1.138955</v>
      </c>
      <c r="AB65" s="11">
        <v>1.141315</v>
      </c>
    </row>
    <row r="66" spans="2:28" ht="21.75">
      <c r="B66" s="1"/>
      <c r="C66" s="1"/>
      <c r="F66" s="26"/>
      <c r="G66" s="26"/>
      <c r="H66" s="43"/>
      <c r="I66" s="26"/>
      <c r="W66" s="11">
        <f t="shared" si="3"/>
        <v>9</v>
      </c>
      <c r="X66" s="11">
        <v>1.143582</v>
      </c>
      <c r="Y66" s="11">
        <v>1.145764</v>
      </c>
      <c r="Z66" s="11">
        <v>1.147865</v>
      </c>
      <c r="AA66" s="11">
        <v>1.14989</v>
      </c>
      <c r="AB66" s="11">
        <v>1.151843</v>
      </c>
    </row>
    <row r="67" spans="2:28" ht="21.75">
      <c r="B67" s="1"/>
      <c r="C67" s="1"/>
      <c r="F67" s="26"/>
      <c r="G67" s="26"/>
      <c r="H67" s="43"/>
      <c r="I67" s="26"/>
      <c r="W67" s="11">
        <f t="shared" si="3"/>
        <v>10</v>
      </c>
      <c r="X67" s="11">
        <v>1.153728</v>
      </c>
      <c r="Y67" s="11">
        <v>1.155549</v>
      </c>
      <c r="Z67" s="11">
        <v>1.15731</v>
      </c>
      <c r="AA67" s="11">
        <v>1.16676</v>
      </c>
      <c r="AB67" s="11">
        <v>1.160661</v>
      </c>
    </row>
    <row r="68" spans="2:28" ht="21.75">
      <c r="B68" s="1"/>
      <c r="C68" s="1"/>
      <c r="F68" s="26"/>
      <c r="G68" s="26"/>
      <c r="H68" s="43"/>
      <c r="I68" s="26"/>
      <c r="W68" s="11">
        <f t="shared" si="3"/>
        <v>11</v>
      </c>
      <c r="X68" s="11">
        <v>1.162257</v>
      </c>
      <c r="Y68" s="11">
        <v>1.163804</v>
      </c>
      <c r="Z68" s="11">
        <v>1.165305</v>
      </c>
      <c r="AA68" s="11">
        <v>1.173438</v>
      </c>
      <c r="AB68" s="11">
        <v>1.168173</v>
      </c>
    </row>
    <row r="69" spans="2:28" ht="21.75">
      <c r="B69" s="1"/>
      <c r="C69" s="1"/>
      <c r="F69" s="26"/>
      <c r="G69" s="26"/>
      <c r="H69" s="43"/>
      <c r="I69" s="26"/>
      <c r="W69" s="11">
        <f t="shared" si="3"/>
        <v>12</v>
      </c>
      <c r="X69" s="11">
        <v>1.169546</v>
      </c>
      <c r="Y69" s="11">
        <v>1.17088</v>
      </c>
      <c r="Z69" s="11">
        <v>1.172176</v>
      </c>
      <c r="AA69" s="11">
        <v>1.179263</v>
      </c>
      <c r="AB69" s="11">
        <v>1.174665</v>
      </c>
    </row>
    <row r="70" spans="2:28" ht="21.75">
      <c r="B70" s="1"/>
      <c r="C70" s="1"/>
      <c r="F70" s="26"/>
      <c r="G70" s="26"/>
      <c r="H70" s="43"/>
      <c r="I70" s="26"/>
      <c r="W70" s="11">
        <f t="shared" si="3"/>
        <v>13</v>
      </c>
      <c r="X70" s="11">
        <v>1.17586</v>
      </c>
      <c r="Y70" s="11">
        <v>1.177024</v>
      </c>
      <c r="Z70" s="11">
        <v>1.178158</v>
      </c>
      <c r="AA70" s="11">
        <v>1.184398</v>
      </c>
      <c r="AB70" s="11">
        <v>1.180341</v>
      </c>
    </row>
    <row r="71" spans="2:28" ht="21.75">
      <c r="B71" s="1"/>
      <c r="C71" s="1"/>
      <c r="F71" s="26"/>
      <c r="G71" s="26"/>
      <c r="H71" s="43"/>
      <c r="I71" s="26"/>
      <c r="W71" s="11">
        <f t="shared" si="3"/>
        <v>14</v>
      </c>
      <c r="X71" s="11">
        <v>1.181392</v>
      </c>
      <c r="Y71" s="11">
        <v>1.182418</v>
      </c>
      <c r="Z71" s="11">
        <v>1.18342</v>
      </c>
      <c r="AA71" s="11">
        <v>1.188964</v>
      </c>
      <c r="AB71" s="11">
        <v>1.185353</v>
      </c>
    </row>
    <row r="72" spans="2:28" ht="21.75">
      <c r="B72" s="1"/>
      <c r="C72" s="1"/>
      <c r="F72" s="26"/>
      <c r="G72" s="26"/>
      <c r="H72" s="43"/>
      <c r="I72" s="26"/>
      <c r="W72" s="11">
        <f t="shared" si="3"/>
        <v>15</v>
      </c>
      <c r="X72" s="11">
        <v>1.186287</v>
      </c>
      <c r="Y72" s="11">
        <v>1.187199</v>
      </c>
      <c r="Z72" s="11">
        <v>1.188091</v>
      </c>
      <c r="AA72" s="11">
        <v>1.193056</v>
      </c>
      <c r="AB72" s="11">
        <v>1.189818</v>
      </c>
    </row>
    <row r="73" spans="2:28" ht="21.75">
      <c r="B73" s="1"/>
      <c r="C73" s="1"/>
      <c r="F73" s="26"/>
      <c r="G73" s="26"/>
      <c r="H73" s="43"/>
      <c r="I73" s="26"/>
      <c r="W73" s="11">
        <f t="shared" si="3"/>
        <v>16</v>
      </c>
      <c r="X73" s="11">
        <v>1.190653</v>
      </c>
      <c r="Y73" s="11">
        <v>1.191471</v>
      </c>
      <c r="Z73" s="11">
        <v>1.192272</v>
      </c>
      <c r="AA73" s="11">
        <v>1.196747</v>
      </c>
      <c r="AB73" s="11">
        <v>1.193824</v>
      </c>
    </row>
    <row r="74" spans="2:28" ht="21.75">
      <c r="B74" s="1"/>
      <c r="C74" s="1"/>
      <c r="F74" s="26"/>
      <c r="G74" s="26"/>
      <c r="H74" s="43"/>
      <c r="I74" s="26"/>
      <c r="W74" s="11">
        <f t="shared" si="3"/>
        <v>17</v>
      </c>
      <c r="X74" s="11">
        <v>1.194577</v>
      </c>
      <c r="Y74" s="11">
        <v>1.195315</v>
      </c>
      <c r="Z74" s="11">
        <v>1.196038</v>
      </c>
      <c r="AA74" s="11">
        <v>1.22298</v>
      </c>
      <c r="AB74" s="11">
        <v>1.197443</v>
      </c>
    </row>
    <row r="75" spans="2:28" ht="21.75">
      <c r="B75" s="1"/>
      <c r="C75" s="1"/>
      <c r="F75" s="26"/>
      <c r="G75" s="26"/>
      <c r="H75" s="44"/>
      <c r="I75" s="26"/>
      <c r="W75" s="11">
        <f t="shared" si="3"/>
        <v>18</v>
      </c>
      <c r="X75" s="11">
        <v>1.198126</v>
      </c>
      <c r="Y75" s="11">
        <v>1.198795</v>
      </c>
      <c r="Z75" s="11">
        <v>1.199453</v>
      </c>
      <c r="AA75" s="11">
        <v>1.203154</v>
      </c>
      <c r="AB75" s="11">
        <v>1.200731</v>
      </c>
    </row>
    <row r="76" spans="2:28" ht="21.75">
      <c r="B76" s="1"/>
      <c r="C76" s="1"/>
      <c r="F76" s="26"/>
      <c r="G76" s="26"/>
      <c r="H76" s="26"/>
      <c r="I76" s="26"/>
      <c r="W76" s="11">
        <f t="shared" si="3"/>
        <v>19</v>
      </c>
      <c r="X76" s="11">
        <v>1.201353</v>
      </c>
      <c r="Y76" s="11">
        <v>1.201964</v>
      </c>
      <c r="Z76" s="11">
        <v>1.202564</v>
      </c>
      <c r="AA76" s="11">
        <v>1.205956</v>
      </c>
      <c r="AB76" s="11">
        <v>1.203734</v>
      </c>
    </row>
    <row r="77" spans="2:28" ht="21.75">
      <c r="B77" s="1"/>
      <c r="C77" s="1"/>
      <c r="F77" s="26"/>
      <c r="G77" s="26"/>
      <c r="H77" s="26"/>
      <c r="I77" s="26"/>
      <c r="W77" s="11">
        <f t="shared" si="3"/>
        <v>20</v>
      </c>
      <c r="X77" s="11">
        <v>1.204304</v>
      </c>
      <c r="Y77" s="11">
        <v>1.204864</v>
      </c>
      <c r="Z77" s="11">
        <v>1.205414</v>
      </c>
      <c r="AA77" s="11">
        <v>1.208535</v>
      </c>
      <c r="AB77" s="11">
        <v>1.206489</v>
      </c>
    </row>
    <row r="78" spans="1:28" ht="21.75">
      <c r="A78" s="37">
        <f>ROUND(U3/5,0)</f>
        <v>2</v>
      </c>
      <c r="B78" s="1"/>
      <c r="C78" s="1"/>
      <c r="D78" s="38">
        <f>+A78+1</f>
        <v>3</v>
      </c>
      <c r="F78" s="26"/>
      <c r="G78" s="26"/>
      <c r="H78" s="26"/>
      <c r="I78" s="26"/>
      <c r="W78" s="11">
        <f t="shared" si="3"/>
        <v>21</v>
      </c>
      <c r="X78" s="11">
        <v>1.207013</v>
      </c>
      <c r="Y78" s="11">
        <v>1.207528</v>
      </c>
      <c r="Z78" s="11">
        <v>1.208036</v>
      </c>
      <c r="AA78" s="11">
        <v>1.210919</v>
      </c>
      <c r="AB78" s="11">
        <v>1.209027</v>
      </c>
    </row>
    <row r="79" spans="1:28" ht="21.75">
      <c r="A79" s="37">
        <f>U3-((A78-1)*5)</f>
        <v>6</v>
      </c>
      <c r="B79" s="1"/>
      <c r="C79" s="1"/>
      <c r="F79" s="26"/>
      <c r="G79" s="26"/>
      <c r="H79" s="26"/>
      <c r="I79" s="26"/>
      <c r="W79" s="11">
        <f t="shared" si="3"/>
        <v>22</v>
      </c>
      <c r="X79" s="11">
        <v>1.209511</v>
      </c>
      <c r="Y79" s="11">
        <v>1.209987</v>
      </c>
      <c r="Z79" s="11">
        <v>1.210487</v>
      </c>
      <c r="AA79" s="11">
        <v>1.210129</v>
      </c>
      <c r="AB79" s="11">
        <v>1.211374</v>
      </c>
    </row>
    <row r="80" spans="1:28" ht="21.75">
      <c r="A80" s="37" t="s">
        <v>13</v>
      </c>
      <c r="B80" s="39">
        <f>IF($A$79&gt;=6,VLOOKUP($D$78,$W$3:$AB$38,$A$79-4),VLOOKUP($A$78,$W$3:$AB$38,$A$79+1))</f>
        <v>0.499614</v>
      </c>
      <c r="C80" s="39"/>
      <c r="F80" s="26"/>
      <c r="G80" s="26"/>
      <c r="H80" s="26"/>
      <c r="I80" s="26"/>
      <c r="W80" s="11">
        <f t="shared" si="3"/>
        <v>23</v>
      </c>
      <c r="X80" s="11">
        <v>1.211823</v>
      </c>
      <c r="Y80" s="11">
        <v>1.212265</v>
      </c>
      <c r="Z80" s="11">
        <v>1.2127</v>
      </c>
      <c r="AA80" s="11">
        <v>1.215186</v>
      </c>
      <c r="AB80" s="11">
        <v>1.213552</v>
      </c>
    </row>
    <row r="81" spans="1:28" ht="21.75">
      <c r="A81" s="37" t="s">
        <v>14</v>
      </c>
      <c r="B81" s="39">
        <f>IF($A$79&gt;=6,VLOOKUP($D$78,$W$58:$AB$97,$A$79-4),VLOOKUP($A$78,$W$58:$AB$97,$A$79+1))</f>
        <v>0.96758</v>
      </c>
      <c r="C81" s="39"/>
      <c r="F81" s="26"/>
      <c r="G81" s="26"/>
      <c r="H81" s="26"/>
      <c r="I81" s="26"/>
      <c r="W81" s="11">
        <f t="shared" si="3"/>
        <v>24</v>
      </c>
      <c r="X81" s="11">
        <v>1.213969</v>
      </c>
      <c r="Y81" s="11">
        <v>1.214381</v>
      </c>
      <c r="Z81" s="11">
        <v>1.214786</v>
      </c>
      <c r="AA81" s="11">
        <v>1.21855</v>
      </c>
      <c r="AB81" s="11">
        <v>1.21558</v>
      </c>
    </row>
    <row r="82" spans="2:28" ht="21.75">
      <c r="B82" s="1"/>
      <c r="C82" s="1"/>
      <c r="F82" s="26"/>
      <c r="G82" s="26"/>
      <c r="H82" s="26"/>
      <c r="I82" s="26"/>
      <c r="W82" s="11">
        <f t="shared" si="3"/>
        <v>25</v>
      </c>
      <c r="X82" s="11">
        <v>1.216353</v>
      </c>
      <c r="Y82" s="11">
        <v>1.217105</v>
      </c>
      <c r="Z82" s="11">
        <v>1.217837</v>
      </c>
      <c r="AA82" s="11">
        <v>1.221858</v>
      </c>
      <c r="AB82" s="11">
        <v>1.219245</v>
      </c>
    </row>
    <row r="83" spans="1:28" ht="21.75">
      <c r="A83" s="37" t="s">
        <v>15</v>
      </c>
      <c r="B83" s="40">
        <f>B81/U6</f>
        <v>0.08659262582152384</v>
      </c>
      <c r="C83" s="40"/>
      <c r="F83" s="26"/>
      <c r="G83" s="26"/>
      <c r="H83" s="26"/>
      <c r="I83" s="26"/>
      <c r="W83" s="11">
        <f t="shared" si="3"/>
        <v>26</v>
      </c>
      <c r="X83" s="11">
        <v>1.219923</v>
      </c>
      <c r="Y83" s="11">
        <v>1.220584</v>
      </c>
      <c r="Z83" s="11">
        <v>1.221229</v>
      </c>
      <c r="AA83" s="11">
        <v>1.224972</v>
      </c>
      <c r="AB83" s="11">
        <v>1.222473</v>
      </c>
    </row>
    <row r="84" spans="1:28" ht="21.75">
      <c r="A84" s="37" t="s">
        <v>16</v>
      </c>
      <c r="B84" s="40">
        <f>U4-(B80/B83)</f>
        <v>26.175748461823883</v>
      </c>
      <c r="C84" s="40"/>
      <c r="F84" s="26"/>
      <c r="G84" s="26"/>
      <c r="H84" s="26"/>
      <c r="I84" s="26"/>
      <c r="W84" s="11">
        <f t="shared" si="3"/>
        <v>27</v>
      </c>
      <c r="X84" s="11">
        <v>1.223073</v>
      </c>
      <c r="Y84" s="11">
        <v>1.222659</v>
      </c>
      <c r="Z84" s="11">
        <v>1.224232</v>
      </c>
      <c r="AA84" s="11">
        <v>1.230219</v>
      </c>
      <c r="AB84" s="11">
        <v>1.22534</v>
      </c>
    </row>
    <row r="85" spans="2:28" ht="21.75">
      <c r="B85" s="1"/>
      <c r="C85" s="1"/>
      <c r="F85" s="26"/>
      <c r="G85" s="26"/>
      <c r="H85" s="26"/>
      <c r="I85" s="26"/>
      <c r="W85" s="11">
        <f t="shared" si="3"/>
        <v>28</v>
      </c>
      <c r="X85" s="11">
        <v>1.226657</v>
      </c>
      <c r="Y85" s="11">
        <v>1.227906</v>
      </c>
      <c r="Z85" s="11">
        <v>1.229092</v>
      </c>
      <c r="AA85" s="11">
        <v>1.235121</v>
      </c>
      <c r="AB85" s="11">
        <v>1.231292</v>
      </c>
    </row>
    <row r="86" spans="2:28" ht="21.75">
      <c r="B86" s="1"/>
      <c r="C86" s="1"/>
      <c r="F86" s="26"/>
      <c r="G86" s="26"/>
      <c r="H86" s="26"/>
      <c r="I86" s="26"/>
      <c r="W86" s="11">
        <f t="shared" si="3"/>
        <v>29</v>
      </c>
      <c r="X86" s="11">
        <v>1.232316</v>
      </c>
      <c r="Y86" s="11">
        <v>1.233293</v>
      </c>
      <c r="Z86" s="11">
        <v>1.234227</v>
      </c>
      <c r="AA86" s="11">
        <v>1.235121</v>
      </c>
      <c r="AB86" s="11">
        <v>1.235977</v>
      </c>
    </row>
    <row r="87" spans="2:28" ht="21.75">
      <c r="B87" s="1"/>
      <c r="C87" s="1"/>
      <c r="F87" s="26"/>
      <c r="G87" s="26"/>
      <c r="H87" s="26"/>
      <c r="I87" s="26"/>
      <c r="W87" s="11">
        <f t="shared" si="3"/>
        <v>30</v>
      </c>
      <c r="X87" s="11">
        <v>1.236799</v>
      </c>
      <c r="Y87" s="11">
        <v>1.237587</v>
      </c>
      <c r="Z87" s="11">
        <v>1.238345</v>
      </c>
      <c r="AA87" s="11">
        <v>1.239074</v>
      </c>
      <c r="AB87" s="11">
        <v>1.239775</v>
      </c>
    </row>
    <row r="88" spans="2:28" ht="21.75">
      <c r="B88" s="1"/>
      <c r="C88" s="1"/>
      <c r="U88" s="41"/>
      <c r="W88" s="11">
        <f t="shared" si="3"/>
        <v>31</v>
      </c>
      <c r="X88" s="11">
        <v>1.240451</v>
      </c>
      <c r="Y88" s="11">
        <v>1.241102</v>
      </c>
      <c r="Z88" s="11">
        <v>1.241731</v>
      </c>
      <c r="AA88" s="11">
        <v>1.242338</v>
      </c>
      <c r="AB88" s="11">
        <v>1.242924</v>
      </c>
    </row>
    <row r="89" spans="2:28" ht="21.75">
      <c r="B89" s="1"/>
      <c r="C89" s="1"/>
      <c r="W89" s="11">
        <f t="shared" si="3"/>
        <v>32</v>
      </c>
      <c r="X89" s="11">
        <v>1.243492</v>
      </c>
      <c r="Y89" s="11">
        <v>1.24404</v>
      </c>
      <c r="Z89" s="11">
        <v>1.244571</v>
      </c>
      <c r="AA89" s="11">
        <v>1.245086</v>
      </c>
      <c r="AB89" s="11">
        <v>1.245585</v>
      </c>
    </row>
    <row r="90" spans="2:28" ht="21.75">
      <c r="B90" s="1"/>
      <c r="C90" s="1"/>
      <c r="W90" s="11">
        <f t="shared" si="3"/>
        <v>33</v>
      </c>
      <c r="X90" s="11">
        <v>1.246068</v>
      </c>
      <c r="Y90" s="11">
        <v>1.246538</v>
      </c>
      <c r="Z90" s="11">
        <v>1.246993</v>
      </c>
      <c r="AA90" s="11">
        <v>1.247436</v>
      </c>
      <c r="AB90" s="11">
        <v>1.247866</v>
      </c>
    </row>
    <row r="91" spans="2:28" ht="21.75">
      <c r="B91" s="1"/>
      <c r="C91" s="1"/>
      <c r="W91" s="11">
        <f t="shared" si="3"/>
        <v>34</v>
      </c>
      <c r="X91" s="11">
        <v>1.248691</v>
      </c>
      <c r="Y91" s="11">
        <v>1.249472</v>
      </c>
      <c r="Z91" s="11">
        <v>1.250213</v>
      </c>
      <c r="AA91" s="11">
        <v>1.250916</v>
      </c>
      <c r="AB91" s="11">
        <v>1.251586</v>
      </c>
    </row>
    <row r="92" spans="2:28" ht="21.75">
      <c r="B92" s="1"/>
      <c r="C92" s="1"/>
      <c r="W92" s="11">
        <f t="shared" si="3"/>
        <v>35</v>
      </c>
      <c r="X92" s="11">
        <v>1.252224</v>
      </c>
      <c r="Y92" s="11">
        <v>1.252832</v>
      </c>
      <c r="Z92" s="11">
        <v>1.253413</v>
      </c>
      <c r="AA92" s="11">
        <v>1.253969</v>
      </c>
      <c r="AB92" s="11">
        <v>1.254501</v>
      </c>
    </row>
    <row r="93" spans="2:28" ht="21.75">
      <c r="B93" s="1"/>
      <c r="C93" s="1"/>
      <c r="W93" s="11">
        <f t="shared" si="3"/>
        <v>36</v>
      </c>
      <c r="X93" s="11">
        <v>1.25501</v>
      </c>
      <c r="Y93" s="11">
        <v>1.255499</v>
      </c>
      <c r="Z93" s="11">
        <v>1.255969</v>
      </c>
      <c r="AA93" s="11">
        <v>1.25642</v>
      </c>
      <c r="AB93" s="11">
        <v>1.256854</v>
      </c>
    </row>
    <row r="94" spans="2:28" ht="21.75">
      <c r="B94" s="1"/>
      <c r="C94" s="1"/>
      <c r="W94" s="11">
        <f t="shared" si="3"/>
        <v>37</v>
      </c>
      <c r="X94" s="11">
        <v>1.257272</v>
      </c>
      <c r="Y94" s="11">
        <v>1.257675</v>
      </c>
      <c r="Z94" s="11">
        <v>2.258064</v>
      </c>
      <c r="AA94" s="11">
        <v>1.258438</v>
      </c>
      <c r="AB94" s="11">
        <v>1.2588</v>
      </c>
    </row>
    <row r="95" spans="2:28" ht="21.75">
      <c r="B95" s="1"/>
      <c r="C95" s="1"/>
      <c r="W95" s="11">
        <f t="shared" si="3"/>
        <v>38</v>
      </c>
      <c r="X95" s="11">
        <v>1.259653</v>
      </c>
      <c r="Y95" s="11">
        <v>1.260439</v>
      </c>
      <c r="Z95" s="11">
        <v>1.261167</v>
      </c>
      <c r="AA95" s="11">
        <v>1.261841</v>
      </c>
      <c r="AB95" s="11">
        <v>1.263056</v>
      </c>
    </row>
    <row r="96" spans="2:28" ht="21.75">
      <c r="B96" s="1"/>
      <c r="C96" s="1"/>
      <c r="W96" s="11">
        <f t="shared" si="3"/>
        <v>39</v>
      </c>
      <c r="X96" s="11">
        <v>1.26412</v>
      </c>
      <c r="Y96" s="11">
        <v>1.265061</v>
      </c>
      <c r="Z96" s="11">
        <v>1.265899</v>
      </c>
      <c r="AA96" s="11">
        <v>1.266651</v>
      </c>
      <c r="AB96" s="11">
        <v>1.267331</v>
      </c>
    </row>
    <row r="97" spans="2:26" ht="21.75">
      <c r="B97" s="1"/>
      <c r="C97" s="1"/>
      <c r="W97" s="11">
        <v>40</v>
      </c>
      <c r="X97" s="11">
        <v>1.267948</v>
      </c>
      <c r="Y97" s="11">
        <v>1.268511</v>
      </c>
      <c r="Z97" s="11">
        <v>1.28255</v>
      </c>
    </row>
    <row r="98" spans="2:3" ht="21.75">
      <c r="B98" s="1"/>
      <c r="C98" s="1"/>
    </row>
    <row r="99" spans="2:3" ht="21.75">
      <c r="B99" s="1"/>
      <c r="C99" s="1"/>
    </row>
    <row r="100" spans="2:3" ht="21.75">
      <c r="B100" s="1"/>
      <c r="C100" s="1"/>
    </row>
    <row r="101" spans="2:3" ht="21.75">
      <c r="B101" s="1"/>
      <c r="C101" s="1"/>
    </row>
  </sheetData>
  <mergeCells count="4">
    <mergeCell ref="E32:G32"/>
    <mergeCell ref="E31:G31"/>
    <mergeCell ref="A9:B9"/>
    <mergeCell ref="A8:B8"/>
  </mergeCells>
  <printOptions/>
  <pageMargins left="0.21" right="0.12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2"/>
  </sheetPr>
  <dimension ref="A1:AB101"/>
  <sheetViews>
    <sheetView workbookViewId="0" topLeftCell="A13">
      <selection activeCell="R27" sqref="R27"/>
    </sheetView>
  </sheetViews>
  <sheetFormatPr defaultColWidth="9.140625" defaultRowHeight="12.75"/>
  <cols>
    <col min="1" max="1" width="12.00390625" style="1" customWidth="1"/>
    <col min="2" max="2" width="8.57421875" style="2" customWidth="1"/>
    <col min="3" max="3" width="0.9921875" style="2" customWidth="1"/>
    <col min="4" max="4" width="5.57421875" style="1" customWidth="1"/>
    <col min="5" max="17" width="5.57421875" style="2" customWidth="1"/>
    <col min="18" max="18" width="6.7109375" style="2" customWidth="1"/>
    <col min="19" max="20" width="9.140625" style="2" customWidth="1"/>
    <col min="21" max="21" width="10.7109375" style="2" customWidth="1"/>
    <col min="22" max="16384" width="9.140625" style="2" customWidth="1"/>
  </cols>
  <sheetData>
    <row r="1" spans="3:24" ht="22.5" customHeight="1">
      <c r="C1" s="3"/>
      <c r="D1" s="4" t="s">
        <v>0</v>
      </c>
      <c r="E1" s="4" t="s">
        <v>0</v>
      </c>
      <c r="J1" s="5" t="s">
        <v>0</v>
      </c>
      <c r="K1" s="6"/>
      <c r="R1" s="87"/>
      <c r="S1" s="88" t="s">
        <v>2</v>
      </c>
      <c r="T1" s="87"/>
      <c r="U1" s="87"/>
      <c r="V1" s="89"/>
      <c r="W1" s="8"/>
      <c r="X1" s="7" t="s">
        <v>3</v>
      </c>
    </row>
    <row r="2" spans="3:24" ht="22.5" customHeight="1">
      <c r="C2" s="9"/>
      <c r="D2" s="4" t="s">
        <v>0</v>
      </c>
      <c r="E2" s="4" t="s">
        <v>0</v>
      </c>
      <c r="J2" s="5" t="s">
        <v>0</v>
      </c>
      <c r="K2" s="6"/>
      <c r="R2" s="87"/>
      <c r="S2" s="88" t="s">
        <v>4</v>
      </c>
      <c r="T2" s="87"/>
      <c r="U2" s="87"/>
      <c r="V2" s="89"/>
      <c r="W2" s="8"/>
      <c r="X2" s="8"/>
    </row>
    <row r="3" spans="3:28" ht="22.5" customHeight="1">
      <c r="C3" s="10"/>
      <c r="D3" s="4" t="s">
        <v>0</v>
      </c>
      <c r="E3" s="4" t="s">
        <v>0</v>
      </c>
      <c r="F3" s="2" t="s">
        <v>0</v>
      </c>
      <c r="G3" s="2" t="s">
        <v>0</v>
      </c>
      <c r="H3" s="2" t="s">
        <v>0</v>
      </c>
      <c r="J3" s="5" t="s">
        <v>0</v>
      </c>
      <c r="K3" s="6"/>
      <c r="L3" s="11" t="s">
        <v>0</v>
      </c>
      <c r="R3" s="87"/>
      <c r="S3" s="88" t="s">
        <v>5</v>
      </c>
      <c r="T3" s="87"/>
      <c r="U3" s="90">
        <f>COUNT(H41:H51)</f>
        <v>11</v>
      </c>
      <c r="V3" s="87"/>
      <c r="W3" s="12">
        <v>1</v>
      </c>
      <c r="X3" s="13">
        <v>0.366513</v>
      </c>
      <c r="Y3" s="13">
        <v>0.404336</v>
      </c>
      <c r="Z3" s="13">
        <v>0.428593</v>
      </c>
      <c r="AA3" s="13">
        <v>0.445801</v>
      </c>
      <c r="AB3" s="13">
        <v>0.457994</v>
      </c>
    </row>
    <row r="4" spans="6:28" ht="21" customHeight="1">
      <c r="F4" s="2" t="s">
        <v>0</v>
      </c>
      <c r="G4" s="2" t="s">
        <v>0</v>
      </c>
      <c r="H4" s="2" t="s">
        <v>0</v>
      </c>
      <c r="J4" s="5" t="s">
        <v>0</v>
      </c>
      <c r="K4" s="6"/>
      <c r="L4" s="14" t="s">
        <v>0</v>
      </c>
      <c r="R4" s="87"/>
      <c r="S4" s="88" t="s">
        <v>6</v>
      </c>
      <c r="T4" s="87"/>
      <c r="U4" s="91">
        <f>AVERAGE(H41:H51)</f>
        <v>39.41818181818182</v>
      </c>
      <c r="V4" s="87"/>
      <c r="W4" s="12">
        <f>W3+1</f>
        <v>2</v>
      </c>
      <c r="X4" s="13">
        <v>0.469032</v>
      </c>
      <c r="Y4" s="13">
        <v>0.477353</v>
      </c>
      <c r="Z4" s="13">
        <v>0.484278</v>
      </c>
      <c r="AA4" s="13">
        <v>0.490151</v>
      </c>
      <c r="AB4" s="13">
        <v>0.495207</v>
      </c>
    </row>
    <row r="5" spans="10:28" ht="21" customHeight="1">
      <c r="J5" s="5" t="s">
        <v>0</v>
      </c>
      <c r="K5" s="6"/>
      <c r="L5" s="14" t="s">
        <v>0</v>
      </c>
      <c r="R5" s="87"/>
      <c r="S5" s="88" t="s">
        <v>7</v>
      </c>
      <c r="T5" s="87"/>
      <c r="U5" s="91">
        <f>(VAR(H41:H51))</f>
        <v>188.31563636363643</v>
      </c>
      <c r="V5" s="87"/>
      <c r="W5" s="12">
        <f>W4+1</f>
        <v>3</v>
      </c>
      <c r="X5" s="13">
        <v>0.499614</v>
      </c>
      <c r="Y5" s="13">
        <v>0.503498</v>
      </c>
      <c r="Z5" s="13">
        <v>0.506951</v>
      </c>
      <c r="AA5" s="13">
        <v>0.510045</v>
      </c>
      <c r="AB5" s="13">
        <v>0.512836</v>
      </c>
    </row>
    <row r="6" spans="10:28" ht="21" customHeight="1">
      <c r="J6" s="5" t="s">
        <v>8</v>
      </c>
      <c r="K6" s="6"/>
      <c r="L6" s="14" t="s">
        <v>0</v>
      </c>
      <c r="R6" s="87"/>
      <c r="S6" s="88" t="s">
        <v>9</v>
      </c>
      <c r="T6" s="87"/>
      <c r="U6" s="91">
        <f>STDEV(H41:H51)</f>
        <v>13.722814447613741</v>
      </c>
      <c r="V6" s="87"/>
      <c r="W6" s="12">
        <f>W5+1</f>
        <v>4</v>
      </c>
      <c r="X6" s="13">
        <v>0.515369</v>
      </c>
      <c r="Y6" s="13">
        <v>0.51768</v>
      </c>
      <c r="Z6" s="13">
        <v>0.519798</v>
      </c>
      <c r="AA6" s="13">
        <v>0.521749</v>
      </c>
      <c r="AB6" s="13">
        <v>0.523552</v>
      </c>
    </row>
    <row r="7" spans="18:28" ht="21" customHeight="1">
      <c r="R7" s="87"/>
      <c r="S7" s="87"/>
      <c r="T7" s="87"/>
      <c r="U7" s="87"/>
      <c r="V7" s="87"/>
      <c r="W7" s="12">
        <f>W6+1</f>
        <v>5</v>
      </c>
      <c r="X7" s="13">
        <v>0.525224</v>
      </c>
      <c r="Y7" s="13">
        <v>0.526779</v>
      </c>
      <c r="Z7" s="13">
        <v>0.528231</v>
      </c>
      <c r="AA7" s="13">
        <v>0.52959</v>
      </c>
      <c r="AB7" s="13">
        <v>0.530864</v>
      </c>
    </row>
    <row r="8" spans="1:28" ht="21" customHeight="1">
      <c r="A8" s="103" t="s">
        <v>22</v>
      </c>
      <c r="B8" s="104"/>
      <c r="C8" s="46"/>
      <c r="D8" s="46"/>
      <c r="E8" s="46"/>
      <c r="R8" s="87"/>
      <c r="S8" s="87"/>
      <c r="T8" s="87"/>
      <c r="U8" s="87"/>
      <c r="V8" s="87"/>
      <c r="W8" s="12">
        <v>6</v>
      </c>
      <c r="X8" s="13">
        <v>0.532062</v>
      </c>
      <c r="Y8" s="13">
        <v>0.533191</v>
      </c>
      <c r="Z8" s="13">
        <v>0.534257</v>
      </c>
      <c r="AA8" s="13">
        <v>0.535266</v>
      </c>
      <c r="AB8" s="13">
        <v>0.536221</v>
      </c>
    </row>
    <row r="9" spans="1:28" ht="21" customHeight="1">
      <c r="A9" s="101" t="s">
        <v>26</v>
      </c>
      <c r="B9" s="102"/>
      <c r="C9" s="47"/>
      <c r="D9" s="47"/>
      <c r="E9" s="47"/>
      <c r="R9" s="87"/>
      <c r="S9" s="87"/>
      <c r="T9" s="87" t="s">
        <v>18</v>
      </c>
      <c r="U9" s="92">
        <f>+B80</f>
        <v>0.499614</v>
      </c>
      <c r="V9" s="87"/>
      <c r="W9" s="12">
        <f aca="true" t="shared" si="0" ref="W9:W38">W8+1</f>
        <v>7</v>
      </c>
      <c r="X9" s="13">
        <v>0.541053</v>
      </c>
      <c r="Y9" s="13">
        <v>0.53799</v>
      </c>
      <c r="Z9" s="13">
        <v>0.538811</v>
      </c>
      <c r="AA9" s="13">
        <v>0.539593</v>
      </c>
      <c r="AB9" s="13">
        <v>0.54034</v>
      </c>
    </row>
    <row r="10" spans="1:28" ht="21.75">
      <c r="A10" s="77" t="s">
        <v>1</v>
      </c>
      <c r="B10" s="78" t="s">
        <v>17</v>
      </c>
      <c r="C10" s="10"/>
      <c r="D10" s="45"/>
      <c r="E10" s="9"/>
      <c r="R10" s="87"/>
      <c r="S10" s="87"/>
      <c r="T10" s="87" t="s">
        <v>19</v>
      </c>
      <c r="U10" s="92">
        <f>+B81</f>
        <v>0.96758</v>
      </c>
      <c r="V10" s="87"/>
      <c r="W10" s="12">
        <f t="shared" si="0"/>
        <v>8</v>
      </c>
      <c r="X10" s="13">
        <v>0.541053</v>
      </c>
      <c r="Y10" s="13">
        <v>0.541736</v>
      </c>
      <c r="Z10" s="13">
        <v>0.54239</v>
      </c>
      <c r="AA10" s="13">
        <v>0.543018</v>
      </c>
      <c r="AB10" s="13">
        <v>0.54362</v>
      </c>
    </row>
    <row r="11" spans="1:28" ht="21" customHeight="1">
      <c r="A11" s="83">
        <v>2540</v>
      </c>
      <c r="B11" s="79">
        <v>14.2</v>
      </c>
      <c r="C11" s="10"/>
      <c r="D11" s="25"/>
      <c r="E11" s="42"/>
      <c r="R11" s="87"/>
      <c r="S11" s="87"/>
      <c r="T11" s="87"/>
      <c r="U11" s="87"/>
      <c r="V11" s="87"/>
      <c r="W11" s="12">
        <f t="shared" si="0"/>
        <v>9</v>
      </c>
      <c r="X11" s="13">
        <v>0.544198</v>
      </c>
      <c r="Y11" s="13">
        <v>0.544754</v>
      </c>
      <c r="Z11" s="13">
        <v>0.545289</v>
      </c>
      <c r="AA11" s="13">
        <v>0.545805</v>
      </c>
      <c r="AB11" s="13">
        <v>0.546302</v>
      </c>
    </row>
    <row r="12" spans="1:28" ht="21" customHeight="1">
      <c r="A12" s="84">
        <v>2541</v>
      </c>
      <c r="B12" s="80">
        <v>28.4</v>
      </c>
      <c r="C12" s="10"/>
      <c r="D12" s="25"/>
      <c r="E12" s="42"/>
      <c r="W12" s="12">
        <f t="shared" si="0"/>
        <v>10</v>
      </c>
      <c r="X12" s="13">
        <v>0.546781</v>
      </c>
      <c r="Y12" s="13">
        <v>0.547244</v>
      </c>
      <c r="Z12" s="13">
        <v>0.547691</v>
      </c>
      <c r="AA12" s="13">
        <v>0.548124</v>
      </c>
      <c r="AB12" s="13">
        <v>0.548542</v>
      </c>
    </row>
    <row r="13" spans="1:28" ht="21" customHeight="1">
      <c r="A13" s="84">
        <v>2542</v>
      </c>
      <c r="B13" s="80">
        <v>46.4</v>
      </c>
      <c r="C13" s="10"/>
      <c r="D13" s="25"/>
      <c r="E13" s="42"/>
      <c r="W13" s="12">
        <f t="shared" si="0"/>
        <v>11</v>
      </c>
      <c r="X13" s="13">
        <v>0.548947</v>
      </c>
      <c r="Y13" s="13">
        <v>0.549339</v>
      </c>
      <c r="Z13" s="13">
        <v>0.549719</v>
      </c>
      <c r="AA13" s="13">
        <v>0.550087</v>
      </c>
      <c r="AB13" s="13">
        <v>0.550445</v>
      </c>
    </row>
    <row r="14" spans="1:28" ht="21" customHeight="1">
      <c r="A14" s="84">
        <v>2543</v>
      </c>
      <c r="B14" s="80">
        <v>23.2</v>
      </c>
      <c r="C14" s="10"/>
      <c r="D14" s="25"/>
      <c r="E14" s="42"/>
      <c r="W14" s="12">
        <f t="shared" si="0"/>
        <v>12</v>
      </c>
      <c r="X14" s="13">
        <v>0.550792</v>
      </c>
      <c r="Y14" s="13">
        <v>0.551128</v>
      </c>
      <c r="Z14" s="13">
        <v>0.551456</v>
      </c>
      <c r="AA14" s="13">
        <v>0.551774</v>
      </c>
      <c r="AB14" s="13">
        <v>0.552084</v>
      </c>
    </row>
    <row r="15" spans="1:28" ht="21" customHeight="1">
      <c r="A15" s="84">
        <v>2544</v>
      </c>
      <c r="B15" s="80">
        <v>42.4</v>
      </c>
      <c r="C15" s="10"/>
      <c r="D15" s="25"/>
      <c r="E15" s="42"/>
      <c r="W15" s="12">
        <f t="shared" si="0"/>
        <v>13</v>
      </c>
      <c r="X15" s="13">
        <v>0.552385</v>
      </c>
      <c r="Y15" s="13">
        <v>0.552678</v>
      </c>
      <c r="Z15" s="13">
        <v>0.552963</v>
      </c>
      <c r="AA15" s="13">
        <v>0.553241</v>
      </c>
      <c r="AB15" s="13">
        <v>0.553513</v>
      </c>
    </row>
    <row r="16" spans="1:28" ht="21" customHeight="1">
      <c r="A16" s="84">
        <v>2545</v>
      </c>
      <c r="B16" s="80">
        <v>66.6</v>
      </c>
      <c r="C16" s="10"/>
      <c r="D16" s="25"/>
      <c r="E16" s="42"/>
      <c r="W16" s="12">
        <f t="shared" si="0"/>
        <v>14</v>
      </c>
      <c r="X16" s="13">
        <v>0.553776</v>
      </c>
      <c r="Y16" s="13">
        <v>0.554034</v>
      </c>
      <c r="Z16" s="13">
        <v>0.554285</v>
      </c>
      <c r="AA16" s="13">
        <v>0.55453</v>
      </c>
      <c r="AB16" s="13">
        <v>0.55477</v>
      </c>
    </row>
    <row r="17" spans="1:28" ht="21" customHeight="1">
      <c r="A17" s="84">
        <v>2546</v>
      </c>
      <c r="B17" s="80">
        <v>40.6</v>
      </c>
      <c r="C17" s="10"/>
      <c r="D17" s="25"/>
      <c r="E17" s="42"/>
      <c r="W17" s="12">
        <f t="shared" si="0"/>
        <v>15</v>
      </c>
      <c r="X17" s="13">
        <v>0.555004</v>
      </c>
      <c r="Y17" s="13">
        <v>0.555232</v>
      </c>
      <c r="Z17" s="13">
        <v>0.555455</v>
      </c>
      <c r="AA17" s="13">
        <v>0.555673</v>
      </c>
      <c r="AB17" s="13">
        <v>0.555887</v>
      </c>
    </row>
    <row r="18" spans="1:28" ht="21" customHeight="1">
      <c r="A18" s="84">
        <v>2547</v>
      </c>
      <c r="B18" s="80">
        <v>45.6</v>
      </c>
      <c r="C18" s="10"/>
      <c r="D18" s="25"/>
      <c r="E18" s="43"/>
      <c r="W18" s="12">
        <f t="shared" si="0"/>
        <v>16</v>
      </c>
      <c r="X18" s="13">
        <v>0.556095</v>
      </c>
      <c r="Y18" s="13">
        <v>0.556299</v>
      </c>
      <c r="Z18" s="13">
        <v>0.556499</v>
      </c>
      <c r="AA18" s="13">
        <v>0.556695</v>
      </c>
      <c r="AB18" s="13">
        <v>0.556886</v>
      </c>
    </row>
    <row r="19" spans="1:28" ht="21" customHeight="1">
      <c r="A19" s="84">
        <v>2548</v>
      </c>
      <c r="B19" s="80">
        <v>41</v>
      </c>
      <c r="C19" s="10"/>
      <c r="D19" s="25"/>
      <c r="E19" s="43"/>
      <c r="W19" s="12">
        <f t="shared" si="0"/>
        <v>17</v>
      </c>
      <c r="X19" s="13">
        <v>0.557073</v>
      </c>
      <c r="Y19" s="13">
        <v>0.557257</v>
      </c>
      <c r="Z19" s="13">
        <v>0.557437</v>
      </c>
      <c r="AA19" s="13">
        <v>0.557613</v>
      </c>
      <c r="AB19" s="13">
        <v>0.557786</v>
      </c>
    </row>
    <row r="20" spans="1:28" ht="21" customHeight="1">
      <c r="A20" s="85">
        <v>2549</v>
      </c>
      <c r="B20" s="81">
        <v>41.2</v>
      </c>
      <c r="C20" s="10"/>
      <c r="D20" s="25"/>
      <c r="E20" s="43"/>
      <c r="W20" s="12">
        <f t="shared" si="0"/>
        <v>18</v>
      </c>
      <c r="X20" s="13">
        <v>0.557955</v>
      </c>
      <c r="Y20" s="13">
        <v>0.558121</v>
      </c>
      <c r="Z20" s="13">
        <v>0.558284</v>
      </c>
      <c r="AA20" s="13">
        <v>0.558444</v>
      </c>
      <c r="AB20" s="13">
        <v>0.558601</v>
      </c>
    </row>
    <row r="21" spans="1:28" ht="21" customHeight="1">
      <c r="A21" s="86">
        <v>2550</v>
      </c>
      <c r="B21" s="82">
        <v>44</v>
      </c>
      <c r="C21" s="10"/>
      <c r="D21" s="25"/>
      <c r="E21" s="43"/>
      <c r="W21" s="12">
        <f t="shared" si="0"/>
        <v>19</v>
      </c>
      <c r="X21" s="13">
        <v>0.558755</v>
      </c>
      <c r="Y21" s="13">
        <v>0.558906</v>
      </c>
      <c r="Z21" s="13">
        <v>0.559055</v>
      </c>
      <c r="AA21" s="13">
        <v>0.559201</v>
      </c>
      <c r="AB21" s="13">
        <v>0.559344</v>
      </c>
    </row>
    <row r="22" spans="1:28" ht="21" customHeight="1">
      <c r="A22" s="25"/>
      <c r="B22" s="42"/>
      <c r="C22" s="10"/>
      <c r="D22" s="25"/>
      <c r="E22" s="43"/>
      <c r="W22" s="12">
        <f t="shared" si="0"/>
        <v>20</v>
      </c>
      <c r="X22" s="13">
        <v>0.559484</v>
      </c>
      <c r="Y22" s="13">
        <v>0.559623</v>
      </c>
      <c r="Z22" s="13">
        <v>0.559758</v>
      </c>
      <c r="AA22" s="13">
        <v>0.559892</v>
      </c>
      <c r="AB22" s="13">
        <v>0.560023</v>
      </c>
    </row>
    <row r="23" spans="1:28" ht="21" customHeight="1">
      <c r="A23" s="25"/>
      <c r="B23" s="42"/>
      <c r="C23" s="10"/>
      <c r="D23" s="25"/>
      <c r="E23" s="43"/>
      <c r="W23" s="12">
        <f t="shared" si="0"/>
        <v>21</v>
      </c>
      <c r="X23" s="13">
        <v>0.560152</v>
      </c>
      <c r="Y23" s="13">
        <v>0.560279</v>
      </c>
      <c r="Z23" s="13">
        <v>0.560404</v>
      </c>
      <c r="AA23" s="13">
        <v>0.560527</v>
      </c>
      <c r="AB23" s="13">
        <v>0.560647</v>
      </c>
    </row>
    <row r="24" spans="1:28" ht="21" customHeight="1">
      <c r="A24" s="25"/>
      <c r="B24" s="42"/>
      <c r="C24" s="10"/>
      <c r="D24" s="25"/>
      <c r="E24" s="43"/>
      <c r="W24" s="12">
        <f t="shared" si="0"/>
        <v>22</v>
      </c>
      <c r="X24" s="13">
        <v>0.560766</v>
      </c>
      <c r="Y24" s="13">
        <v>0.560883</v>
      </c>
      <c r="Z24" s="13">
        <v>0.560998</v>
      </c>
      <c r="AA24" s="13">
        <v>0.561112</v>
      </c>
      <c r="AB24" s="13">
        <v>0.561223</v>
      </c>
    </row>
    <row r="25" spans="1:28" ht="21" customHeight="1">
      <c r="A25" s="25"/>
      <c r="B25" s="42"/>
      <c r="C25" s="10"/>
      <c r="D25" s="25"/>
      <c r="E25" s="43"/>
      <c r="W25" s="12">
        <f t="shared" si="0"/>
        <v>23</v>
      </c>
      <c r="X25" s="13">
        <v>0.561233</v>
      </c>
      <c r="Y25" s="13">
        <v>0.561441</v>
      </c>
      <c r="Z25" s="13">
        <v>0.561548</v>
      </c>
      <c r="AA25" s="13">
        <v>0.561653</v>
      </c>
      <c r="AB25" s="13">
        <v>0.561756</v>
      </c>
    </row>
    <row r="26" spans="1:28" ht="21" customHeight="1">
      <c r="A26" s="25"/>
      <c r="B26" s="42"/>
      <c r="C26" s="10"/>
      <c r="D26" s="25"/>
      <c r="E26" s="43"/>
      <c r="W26" s="12">
        <f t="shared" si="0"/>
        <v>24</v>
      </c>
      <c r="X26" s="13">
        <v>0.561858</v>
      </c>
      <c r="Y26" s="13">
        <v>0.561958</v>
      </c>
      <c r="Z26" s="13">
        <v>0.562057</v>
      </c>
      <c r="AA26" s="13">
        <v>0.562155</v>
      </c>
      <c r="AB26" s="13">
        <v>0.562251</v>
      </c>
    </row>
    <row r="27" spans="1:28" ht="21" customHeight="1">
      <c r="A27" s="25"/>
      <c r="B27" s="42"/>
      <c r="C27" s="10"/>
      <c r="D27" s="25"/>
      <c r="E27" s="44"/>
      <c r="W27" s="12">
        <f t="shared" si="0"/>
        <v>25</v>
      </c>
      <c r="X27" s="13">
        <v>0.562439</v>
      </c>
      <c r="Y27" s="13">
        <v>0.562623</v>
      </c>
      <c r="Z27" s="13">
        <v>0.562801</v>
      </c>
      <c r="AA27" s="13">
        <v>0.562974</v>
      </c>
      <c r="AB27" s="13">
        <v>0.563143</v>
      </c>
    </row>
    <row r="28" spans="1:28" ht="21" customHeight="1">
      <c r="A28" s="25"/>
      <c r="B28" s="42"/>
      <c r="C28" s="10"/>
      <c r="D28" s="25"/>
      <c r="E28" s="26"/>
      <c r="W28" s="12">
        <f t="shared" si="0"/>
        <v>26</v>
      </c>
      <c r="X28" s="13">
        <v>0.563307</v>
      </c>
      <c r="Y28" s="13">
        <v>0.563467</v>
      </c>
      <c r="Z28" s="13">
        <v>0.562624</v>
      </c>
      <c r="AA28" s="13">
        <v>0.563776</v>
      </c>
      <c r="AB28" s="13">
        <v>0.563924</v>
      </c>
    </row>
    <row r="29" spans="3:28" ht="21" customHeight="1">
      <c r="C29" s="21"/>
      <c r="W29" s="12">
        <f t="shared" si="0"/>
        <v>27</v>
      </c>
      <c r="X29" s="13">
        <v>0.564069</v>
      </c>
      <c r="Y29" s="13">
        <v>0.564211</v>
      </c>
      <c r="Z29" s="13">
        <v>0.564349</v>
      </c>
      <c r="AA29" s="13">
        <v>0.564484</v>
      </c>
      <c r="AB29" s="13">
        <v>0.564616</v>
      </c>
    </row>
    <row r="30" spans="3:28" ht="21" customHeight="1">
      <c r="C30" s="21"/>
      <c r="W30" s="12">
        <f t="shared" si="0"/>
        <v>28</v>
      </c>
      <c r="X30" s="13">
        <v>0.564932</v>
      </c>
      <c r="Y30" s="13">
        <v>0.565232</v>
      </c>
      <c r="Z30" s="13">
        <v>0.565516</v>
      </c>
      <c r="AA30" s="13">
        <v>0.565785</v>
      </c>
      <c r="AB30" s="13">
        <v>0.566041</v>
      </c>
    </row>
    <row r="31" spans="5:28" ht="21" customHeight="1">
      <c r="E31" s="98" t="s">
        <v>10</v>
      </c>
      <c r="F31" s="99"/>
      <c r="G31" s="100"/>
      <c r="H31" s="93">
        <v>2</v>
      </c>
      <c r="I31" s="93">
        <v>5</v>
      </c>
      <c r="J31" s="93">
        <v>10</v>
      </c>
      <c r="K31" s="93">
        <v>25</v>
      </c>
      <c r="L31" s="93">
        <v>50</v>
      </c>
      <c r="M31" s="93">
        <v>100</v>
      </c>
      <c r="N31" s="93">
        <v>200</v>
      </c>
      <c r="O31" s="93">
        <v>500</v>
      </c>
      <c r="P31" s="93">
        <v>1000</v>
      </c>
      <c r="Q31" s="51"/>
      <c r="W31" s="12">
        <f t="shared" si="0"/>
        <v>29</v>
      </c>
      <c r="X31" s="13">
        <v>0.566285</v>
      </c>
      <c r="Y31" s="13">
        <v>0.566517</v>
      </c>
      <c r="Z31" s="13">
        <v>0.566739</v>
      </c>
      <c r="AA31" s="13">
        <v>0.566951</v>
      </c>
      <c r="AB31" s="13">
        <v>0.567153</v>
      </c>
    </row>
    <row r="32" spans="5:28" ht="21.75" customHeight="1">
      <c r="E32" s="95" t="s">
        <v>46</v>
      </c>
      <c r="F32" s="96"/>
      <c r="G32" s="97"/>
      <c r="H32" s="94">
        <f aca="true" t="shared" si="1" ref="H32:P32">ROUND((((-LN(-LN(1-1/H31)))+$B$83*$B$84)/$B$83),2)</f>
        <v>37.53</v>
      </c>
      <c r="I32" s="94">
        <f t="shared" si="1"/>
        <v>53.61</v>
      </c>
      <c r="J32" s="94">
        <f t="shared" si="1"/>
        <v>64.25</v>
      </c>
      <c r="K32" s="94">
        <f t="shared" si="1"/>
        <v>77.7</v>
      </c>
      <c r="L32" s="94">
        <f t="shared" si="1"/>
        <v>87.67</v>
      </c>
      <c r="M32" s="94">
        <f t="shared" si="1"/>
        <v>97.57</v>
      </c>
      <c r="N32" s="94">
        <f t="shared" si="1"/>
        <v>107.44</v>
      </c>
      <c r="O32" s="94">
        <f t="shared" si="1"/>
        <v>120.46</v>
      </c>
      <c r="P32" s="94">
        <f t="shared" si="1"/>
        <v>130.3</v>
      </c>
      <c r="Q32" s="52"/>
      <c r="W32" s="12">
        <f t="shared" si="0"/>
        <v>30</v>
      </c>
      <c r="X32" s="13">
        <v>0.567347</v>
      </c>
      <c r="Y32" s="13">
        <v>0.567533</v>
      </c>
      <c r="Z32" s="13">
        <v>0.567711</v>
      </c>
      <c r="AA32" s="13">
        <v>0.567883</v>
      </c>
      <c r="AB32" s="13">
        <v>0.568047</v>
      </c>
    </row>
    <row r="33" spans="3:28" ht="24" customHeight="1">
      <c r="C33" s="21"/>
      <c r="D33" s="22"/>
      <c r="E33" s="23"/>
      <c r="F33" s="23"/>
      <c r="G33" s="23"/>
      <c r="H33" s="23"/>
      <c r="I33" s="23"/>
      <c r="J33" s="23"/>
      <c r="K33" s="23"/>
      <c r="W33" s="12">
        <f t="shared" si="0"/>
        <v>31</v>
      </c>
      <c r="X33" s="13">
        <v>0.568205</v>
      </c>
      <c r="Y33" s="13">
        <v>0.568358</v>
      </c>
      <c r="Z33" s="13">
        <v>0.568505</v>
      </c>
      <c r="AA33" s="13">
        <v>0.568646</v>
      </c>
      <c r="AB33" s="13">
        <v>0.568783</v>
      </c>
    </row>
    <row r="34" spans="3:28" ht="24" customHeight="1">
      <c r="C34" s="21"/>
      <c r="L34" s="23"/>
      <c r="M34" s="23"/>
      <c r="N34" s="23"/>
      <c r="O34" s="23"/>
      <c r="P34" s="23"/>
      <c r="Q34" s="23"/>
      <c r="R34" s="23"/>
      <c r="W34" s="12">
        <f t="shared" si="0"/>
        <v>32</v>
      </c>
      <c r="X34" s="13">
        <v>0.568915</v>
      </c>
      <c r="Y34" s="13">
        <v>0.569042</v>
      </c>
      <c r="Z34" s="13">
        <v>0.569166</v>
      </c>
      <c r="AA34" s="13">
        <v>0.569285</v>
      </c>
      <c r="AB34" s="13">
        <v>0.5694</v>
      </c>
    </row>
    <row r="35" spans="19:28" ht="21.75" customHeight="1">
      <c r="S35" s="24" t="s">
        <v>0</v>
      </c>
      <c r="T35" s="24" t="s">
        <v>0</v>
      </c>
      <c r="W35" s="12">
        <f t="shared" si="0"/>
        <v>33</v>
      </c>
      <c r="X35" s="13">
        <v>0.571552</v>
      </c>
      <c r="Y35" s="13">
        <v>0.571662</v>
      </c>
      <c r="Z35" s="13">
        <v>0.571767</v>
      </c>
      <c r="AA35" s="13">
        <v>0.571868</v>
      </c>
      <c r="AB35" s="13">
        <v>0.571965</v>
      </c>
    </row>
    <row r="36" spans="3:28" ht="21.75">
      <c r="C36" s="21"/>
      <c r="D36" s="25"/>
      <c r="E36" s="26"/>
      <c r="F36" s="26"/>
      <c r="G36" s="26"/>
      <c r="H36" s="26"/>
      <c r="I36" s="27"/>
      <c r="J36" s="26"/>
      <c r="K36" s="26"/>
      <c r="L36" s="26"/>
      <c r="M36" s="26"/>
      <c r="W36" s="12">
        <f t="shared" si="0"/>
        <v>34</v>
      </c>
      <c r="X36" s="13">
        <v>0.572587</v>
      </c>
      <c r="Y36" s="13">
        <v>0.572761</v>
      </c>
      <c r="Z36" s="13">
        <v>0.57292</v>
      </c>
      <c r="AA36" s="13">
        <v>0.573068</v>
      </c>
      <c r="AB36" s="13">
        <v>0.573333</v>
      </c>
    </row>
    <row r="37" spans="3:28" ht="21.75">
      <c r="C37" s="21"/>
      <c r="D37" s="25"/>
      <c r="E37" s="26"/>
      <c r="F37" s="26"/>
      <c r="G37" s="26"/>
      <c r="H37" s="26"/>
      <c r="I37" s="26"/>
      <c r="J37" s="26"/>
      <c r="K37" s="26"/>
      <c r="L37" s="26"/>
      <c r="M37" s="26"/>
      <c r="W37" s="12">
        <f t="shared" si="0"/>
        <v>35</v>
      </c>
      <c r="X37" s="13">
        <v>0.573564</v>
      </c>
      <c r="Y37" s="13">
        <v>0.573767</v>
      </c>
      <c r="Z37" s="13">
        <v>0.573947</v>
      </c>
      <c r="AA37" s="13">
        <v>0.574108</v>
      </c>
      <c r="AB37" s="13">
        <v>0.574253</v>
      </c>
    </row>
    <row r="38" spans="3:28" ht="21.75">
      <c r="C38" s="21"/>
      <c r="G38" s="21"/>
      <c r="H38" s="22" t="s">
        <v>11</v>
      </c>
      <c r="I38" s="23"/>
      <c r="J38" s="23" t="s">
        <v>20</v>
      </c>
      <c r="K38" s="23"/>
      <c r="L38" s="23"/>
      <c r="M38" s="23"/>
      <c r="N38" s="23"/>
      <c r="O38" s="23"/>
      <c r="W38" s="12">
        <f t="shared" si="0"/>
        <v>36</v>
      </c>
      <c r="X38" s="13">
        <v>0.574383</v>
      </c>
      <c r="Y38" s="13">
        <v>0.574502</v>
      </c>
      <c r="Z38" s="13">
        <v>0.577216</v>
      </c>
      <c r="AA38" s="28"/>
      <c r="AB38" s="28"/>
    </row>
    <row r="39" spans="3:26" ht="21.75">
      <c r="C39" s="21"/>
      <c r="W39" s="11"/>
      <c r="X39" s="11"/>
      <c r="Y39" s="11"/>
      <c r="Z39" s="11"/>
    </row>
    <row r="40" spans="3:26" ht="21.75">
      <c r="C40" s="21"/>
      <c r="W40" s="11"/>
      <c r="X40" s="11"/>
      <c r="Y40" s="11"/>
      <c r="Z40" s="11"/>
    </row>
    <row r="41" spans="3:26" ht="21.75">
      <c r="C41" s="21"/>
      <c r="G41" s="17">
        <v>2540</v>
      </c>
      <c r="H41" s="18">
        <f>B11</f>
        <v>14.2</v>
      </c>
      <c r="W41" s="11"/>
      <c r="X41" s="11"/>
      <c r="Y41" s="11"/>
      <c r="Z41" s="11"/>
    </row>
    <row r="42" spans="2:26" ht="21.75">
      <c r="B42" s="26"/>
      <c r="C42" s="1"/>
      <c r="G42" s="15">
        <v>2541</v>
      </c>
      <c r="H42" s="16">
        <f aca="true" t="shared" si="2" ref="H42:H49">B12</f>
        <v>28.4</v>
      </c>
      <c r="W42" s="11"/>
      <c r="X42" s="11"/>
      <c r="Y42" s="11"/>
      <c r="Z42" s="11"/>
    </row>
    <row r="43" spans="1:26" ht="21.75">
      <c r="A43" s="29"/>
      <c r="B43" s="25"/>
      <c r="C43" s="1"/>
      <c r="G43" s="15">
        <v>2542</v>
      </c>
      <c r="H43" s="16">
        <f t="shared" si="2"/>
        <v>46.4</v>
      </c>
      <c r="W43" s="11"/>
      <c r="X43" s="11"/>
      <c r="Y43" s="11"/>
      <c r="Z43" s="11"/>
    </row>
    <row r="44" spans="3:26" ht="21.75">
      <c r="C44" s="1"/>
      <c r="G44" s="15">
        <v>2543</v>
      </c>
      <c r="H44" s="16">
        <f t="shared" si="2"/>
        <v>23.2</v>
      </c>
      <c r="W44" s="11"/>
      <c r="X44" s="11"/>
      <c r="Y44" s="11"/>
      <c r="Z44" s="11"/>
    </row>
    <row r="45" spans="3:26" ht="21.75">
      <c r="C45" s="30"/>
      <c r="G45" s="15">
        <v>2544</v>
      </c>
      <c r="H45" s="16">
        <f t="shared" si="2"/>
        <v>42.4</v>
      </c>
      <c r="W45" s="11"/>
      <c r="X45" s="11"/>
      <c r="Y45" s="11"/>
      <c r="Z45" s="11"/>
    </row>
    <row r="46" spans="1:26" ht="21.75">
      <c r="A46" s="31"/>
      <c r="B46" s="30"/>
      <c r="C46" s="30"/>
      <c r="G46" s="15">
        <v>2545</v>
      </c>
      <c r="H46" s="16">
        <f t="shared" si="2"/>
        <v>66.6</v>
      </c>
      <c r="W46" s="11"/>
      <c r="X46" s="11"/>
      <c r="Y46" s="11"/>
      <c r="Z46" s="11"/>
    </row>
    <row r="47" spans="1:26" ht="21.75">
      <c r="A47" s="31"/>
      <c r="B47" s="30"/>
      <c r="C47" s="30"/>
      <c r="G47" s="15">
        <v>2546</v>
      </c>
      <c r="H47" s="16">
        <f t="shared" si="2"/>
        <v>40.6</v>
      </c>
      <c r="W47" s="11"/>
      <c r="X47" s="11"/>
      <c r="Y47" s="11"/>
      <c r="Z47" s="11"/>
    </row>
    <row r="48" spans="1:26" ht="21.75">
      <c r="A48" s="31"/>
      <c r="B48" s="30"/>
      <c r="C48" s="30"/>
      <c r="G48" s="15">
        <v>2547</v>
      </c>
      <c r="H48" s="16">
        <f t="shared" si="2"/>
        <v>45.6</v>
      </c>
      <c r="W48" s="11"/>
      <c r="X48" s="11"/>
      <c r="Y48" s="11"/>
      <c r="Z48" s="11"/>
    </row>
    <row r="49" spans="1:26" ht="21.75">
      <c r="A49" s="31"/>
      <c r="B49" s="30"/>
      <c r="C49" s="30"/>
      <c r="G49" s="15">
        <v>2548</v>
      </c>
      <c r="H49" s="53">
        <f t="shared" si="2"/>
        <v>41</v>
      </c>
      <c r="W49" s="11"/>
      <c r="X49" s="11"/>
      <c r="Y49" s="11"/>
      <c r="Z49" s="11"/>
    </row>
    <row r="50" spans="1:26" ht="21.75">
      <c r="A50" s="31"/>
      <c r="B50" s="30"/>
      <c r="C50" s="30"/>
      <c r="G50" s="54">
        <v>2549</v>
      </c>
      <c r="H50" s="55">
        <v>41.2</v>
      </c>
      <c r="W50" s="11"/>
      <c r="X50" s="11"/>
      <c r="Y50" s="11"/>
      <c r="Z50" s="11"/>
    </row>
    <row r="51" spans="1:26" ht="21.75">
      <c r="A51" s="31"/>
      <c r="B51" s="30"/>
      <c r="C51" s="30"/>
      <c r="F51" s="26"/>
      <c r="G51" s="19">
        <v>2550</v>
      </c>
      <c r="H51" s="20">
        <v>44</v>
      </c>
      <c r="I51" s="26"/>
      <c r="W51" s="11"/>
      <c r="X51" s="11"/>
      <c r="Y51" s="11"/>
      <c r="Z51" s="11"/>
    </row>
    <row r="52" spans="1:26" ht="21.75">
      <c r="A52" s="31"/>
      <c r="B52" s="30"/>
      <c r="C52" s="30"/>
      <c r="F52" s="26"/>
      <c r="G52" s="26"/>
      <c r="H52" s="42"/>
      <c r="I52" s="26"/>
      <c r="W52" s="11"/>
      <c r="X52" s="11"/>
      <c r="Y52" s="11"/>
      <c r="Z52" s="11"/>
    </row>
    <row r="53" spans="1:26" ht="21.75">
      <c r="A53" s="31"/>
      <c r="B53" s="30"/>
      <c r="C53" s="30"/>
      <c r="F53" s="26"/>
      <c r="G53" s="26"/>
      <c r="H53" s="42"/>
      <c r="I53" s="26"/>
      <c r="W53" s="11"/>
      <c r="X53" s="11"/>
      <c r="Y53" s="11"/>
      <c r="Z53" s="11"/>
    </row>
    <row r="54" spans="1:26" ht="21.75">
      <c r="A54" s="31"/>
      <c r="B54" s="30"/>
      <c r="C54" s="30"/>
      <c r="F54" s="26"/>
      <c r="G54" s="26"/>
      <c r="H54" s="42"/>
      <c r="I54" s="26"/>
      <c r="W54" s="11"/>
      <c r="X54" s="11"/>
      <c r="Y54" s="11"/>
      <c r="Z54" s="11"/>
    </row>
    <row r="55" spans="1:26" ht="21.75">
      <c r="A55" s="31"/>
      <c r="B55" s="30"/>
      <c r="C55" s="30"/>
      <c r="F55" s="26"/>
      <c r="G55" s="26"/>
      <c r="H55" s="42"/>
      <c r="I55" s="26"/>
      <c r="W55" s="11"/>
      <c r="X55" s="11"/>
      <c r="Y55" s="11"/>
      <c r="Z55" s="11"/>
    </row>
    <row r="56" spans="2:23" ht="21.75">
      <c r="B56" s="1"/>
      <c r="C56" s="1"/>
      <c r="F56" s="26"/>
      <c r="G56" s="26"/>
      <c r="H56" s="42"/>
      <c r="I56" s="26"/>
      <c r="W56" s="32" t="s">
        <v>0</v>
      </c>
    </row>
    <row r="57" spans="2:24" ht="21.75">
      <c r="B57" s="1"/>
      <c r="C57" s="1"/>
      <c r="F57" s="26"/>
      <c r="G57" s="26"/>
      <c r="H57" s="42"/>
      <c r="I57" s="26"/>
      <c r="W57" s="32" t="s">
        <v>0</v>
      </c>
      <c r="X57" s="32" t="s">
        <v>12</v>
      </c>
    </row>
    <row r="58" spans="2:28" ht="21.75">
      <c r="B58" s="1"/>
      <c r="C58" s="1"/>
      <c r="F58" s="26"/>
      <c r="G58" s="26"/>
      <c r="H58" s="42"/>
      <c r="I58" s="26"/>
      <c r="W58" s="11">
        <v>1</v>
      </c>
      <c r="X58" s="33">
        <v>0</v>
      </c>
      <c r="Y58" s="11">
        <v>0.498384</v>
      </c>
      <c r="Z58" s="11">
        <v>0.643483</v>
      </c>
      <c r="AA58" s="11">
        <v>0.73147</v>
      </c>
      <c r="AB58" s="11">
        <v>0.792778</v>
      </c>
    </row>
    <row r="59" spans="2:28" ht="21.75">
      <c r="B59" s="1"/>
      <c r="C59" s="1"/>
      <c r="F59" s="26"/>
      <c r="G59" s="26"/>
      <c r="H59" s="42"/>
      <c r="I59" s="26"/>
      <c r="W59" s="11">
        <f aca="true" t="shared" si="3" ref="W59:W96">W58+1</f>
        <v>2</v>
      </c>
      <c r="X59" s="11">
        <v>0.838765</v>
      </c>
      <c r="Y59" s="11">
        <v>0.874926</v>
      </c>
      <c r="Z59" s="11">
        <v>0.904321</v>
      </c>
      <c r="AA59" s="11">
        <v>0.928816</v>
      </c>
      <c r="AB59" s="11">
        <v>0.949625</v>
      </c>
    </row>
    <row r="60" spans="2:28" ht="21.75">
      <c r="B60" s="1"/>
      <c r="C60" s="1"/>
      <c r="F60" s="26"/>
      <c r="G60" s="26"/>
      <c r="H60" s="42"/>
      <c r="I60" s="26"/>
      <c r="W60" s="11">
        <f t="shared" si="3"/>
        <v>3</v>
      </c>
      <c r="X60" s="11">
        <v>0.96758</v>
      </c>
      <c r="Y60" s="11">
        <v>0.98327</v>
      </c>
      <c r="Z60" s="11">
        <v>0.997127</v>
      </c>
      <c r="AA60" s="11">
        <v>1.009478</v>
      </c>
      <c r="AB60" s="11">
        <v>1.020571</v>
      </c>
    </row>
    <row r="61" spans="2:28" ht="21.75">
      <c r="B61" s="1"/>
      <c r="C61" s="1"/>
      <c r="F61" s="26"/>
      <c r="G61" s="26"/>
      <c r="H61" s="42"/>
      <c r="I61" s="26"/>
      <c r="W61" s="11">
        <f t="shared" si="3"/>
        <v>4</v>
      </c>
      <c r="X61" s="11">
        <v>1.030603</v>
      </c>
      <c r="Y61" s="11">
        <v>1.03973</v>
      </c>
      <c r="Z61" s="11">
        <v>1.048076</v>
      </c>
      <c r="AA61" s="11">
        <v>1.055746</v>
      </c>
      <c r="AB61" s="11">
        <v>1.062822</v>
      </c>
    </row>
    <row r="62" spans="2:28" ht="21.75">
      <c r="B62" s="1"/>
      <c r="C62" s="1"/>
      <c r="F62" s="26"/>
      <c r="G62" s="26"/>
      <c r="H62" s="42"/>
      <c r="I62" s="26"/>
      <c r="W62" s="11">
        <f t="shared" si="3"/>
        <v>5</v>
      </c>
      <c r="X62" s="11">
        <v>1.069377</v>
      </c>
      <c r="Y62" s="11">
        <v>1.07547</v>
      </c>
      <c r="Z62" s="11">
        <v>1.08115</v>
      </c>
      <c r="AA62" s="11">
        <v>1.086464</v>
      </c>
      <c r="AB62" s="11">
        <v>1.091446</v>
      </c>
    </row>
    <row r="63" spans="1:28" ht="21.75">
      <c r="A63" s="4"/>
      <c r="B63" s="34"/>
      <c r="C63" s="34"/>
      <c r="D63" s="34"/>
      <c r="E63" s="35"/>
      <c r="F63" s="48"/>
      <c r="G63" s="26"/>
      <c r="H63" s="42"/>
      <c r="I63" s="48"/>
      <c r="J63" s="35"/>
      <c r="K63" s="35"/>
      <c r="L63" s="35"/>
      <c r="M63" s="35"/>
      <c r="N63" s="35"/>
      <c r="O63" s="35"/>
      <c r="P63" s="35"/>
      <c r="Q63" s="35"/>
      <c r="R63" s="35"/>
      <c r="W63" s="11">
        <f t="shared" si="3"/>
        <v>6</v>
      </c>
      <c r="X63" s="11">
        <v>1.096128</v>
      </c>
      <c r="Y63" s="11">
        <v>1.100539</v>
      </c>
      <c r="Z63" s="11">
        <v>1.104703</v>
      </c>
      <c r="AA63" s="11">
        <v>1.108641</v>
      </c>
      <c r="AB63" s="11">
        <v>1.112374</v>
      </c>
    </row>
    <row r="64" spans="1:28" ht="21.75">
      <c r="A64" s="4"/>
      <c r="B64" s="36"/>
      <c r="C64" s="36"/>
      <c r="D64" s="36"/>
      <c r="E64" s="24"/>
      <c r="F64" s="49"/>
      <c r="G64" s="26"/>
      <c r="H64" s="42"/>
      <c r="I64" s="49"/>
      <c r="J64" s="24"/>
      <c r="K64" s="24"/>
      <c r="L64" s="24"/>
      <c r="M64" s="24"/>
      <c r="N64" s="24"/>
      <c r="O64" s="24"/>
      <c r="P64" s="24"/>
      <c r="Q64" s="24"/>
      <c r="R64" s="24"/>
      <c r="W64" s="11">
        <f t="shared" si="3"/>
        <v>7</v>
      </c>
      <c r="X64" s="11">
        <v>1.115917</v>
      </c>
      <c r="Y64" s="11">
        <v>1.119285</v>
      </c>
      <c r="Z64" s="11">
        <v>1.122493</v>
      </c>
      <c r="AA64" s="11">
        <v>1.125552</v>
      </c>
      <c r="AB64" s="11">
        <v>1.123472</v>
      </c>
    </row>
    <row r="65" spans="2:28" ht="21.75">
      <c r="B65" s="1"/>
      <c r="C65" s="1"/>
      <c r="F65" s="26"/>
      <c r="G65" s="26"/>
      <c r="H65" s="42"/>
      <c r="I65" s="26"/>
      <c r="W65" s="11">
        <f t="shared" si="3"/>
        <v>8</v>
      </c>
      <c r="X65" s="11">
        <v>1.131265</v>
      </c>
      <c r="Y65" s="11">
        <v>1.133937</v>
      </c>
      <c r="Z65" s="11">
        <v>1.136498</v>
      </c>
      <c r="AA65" s="11">
        <v>1.138955</v>
      </c>
      <c r="AB65" s="11">
        <v>1.141315</v>
      </c>
    </row>
    <row r="66" spans="2:28" ht="21.75">
      <c r="B66" s="1"/>
      <c r="C66" s="1"/>
      <c r="F66" s="26"/>
      <c r="G66" s="26"/>
      <c r="H66" s="43"/>
      <c r="I66" s="26"/>
      <c r="W66" s="11">
        <f t="shared" si="3"/>
        <v>9</v>
      </c>
      <c r="X66" s="11">
        <v>1.143582</v>
      </c>
      <c r="Y66" s="11">
        <v>1.145764</v>
      </c>
      <c r="Z66" s="11">
        <v>1.147865</v>
      </c>
      <c r="AA66" s="11">
        <v>1.14989</v>
      </c>
      <c r="AB66" s="11">
        <v>1.151843</v>
      </c>
    </row>
    <row r="67" spans="2:28" ht="21.75">
      <c r="B67" s="1"/>
      <c r="C67" s="1"/>
      <c r="F67" s="26"/>
      <c r="G67" s="26"/>
      <c r="H67" s="43"/>
      <c r="I67" s="26"/>
      <c r="W67" s="11">
        <f t="shared" si="3"/>
        <v>10</v>
      </c>
      <c r="X67" s="11">
        <v>1.153728</v>
      </c>
      <c r="Y67" s="11">
        <v>1.155549</v>
      </c>
      <c r="Z67" s="11">
        <v>1.15731</v>
      </c>
      <c r="AA67" s="11">
        <v>1.16676</v>
      </c>
      <c r="AB67" s="11">
        <v>1.160661</v>
      </c>
    </row>
    <row r="68" spans="2:28" ht="21.75">
      <c r="B68" s="1"/>
      <c r="C68" s="1"/>
      <c r="F68" s="26"/>
      <c r="G68" s="26"/>
      <c r="H68" s="43"/>
      <c r="I68" s="26"/>
      <c r="W68" s="11">
        <f t="shared" si="3"/>
        <v>11</v>
      </c>
      <c r="X68" s="11">
        <v>1.162257</v>
      </c>
      <c r="Y68" s="11">
        <v>1.163804</v>
      </c>
      <c r="Z68" s="11">
        <v>1.165305</v>
      </c>
      <c r="AA68" s="11">
        <v>1.173438</v>
      </c>
      <c r="AB68" s="11">
        <v>1.168173</v>
      </c>
    </row>
    <row r="69" spans="2:28" ht="21.75">
      <c r="B69" s="1"/>
      <c r="C69" s="1"/>
      <c r="F69" s="26"/>
      <c r="G69" s="26"/>
      <c r="H69" s="43"/>
      <c r="I69" s="26"/>
      <c r="W69" s="11">
        <f t="shared" si="3"/>
        <v>12</v>
      </c>
      <c r="X69" s="11">
        <v>1.169546</v>
      </c>
      <c r="Y69" s="11">
        <v>1.17088</v>
      </c>
      <c r="Z69" s="11">
        <v>1.172176</v>
      </c>
      <c r="AA69" s="11">
        <v>1.179263</v>
      </c>
      <c r="AB69" s="11">
        <v>1.174665</v>
      </c>
    </row>
    <row r="70" spans="2:28" ht="21.75">
      <c r="B70" s="1"/>
      <c r="C70" s="1"/>
      <c r="F70" s="26"/>
      <c r="G70" s="26"/>
      <c r="H70" s="43"/>
      <c r="I70" s="26"/>
      <c r="W70" s="11">
        <f t="shared" si="3"/>
        <v>13</v>
      </c>
      <c r="X70" s="11">
        <v>1.17586</v>
      </c>
      <c r="Y70" s="11">
        <v>1.177024</v>
      </c>
      <c r="Z70" s="11">
        <v>1.178158</v>
      </c>
      <c r="AA70" s="11">
        <v>1.184398</v>
      </c>
      <c r="AB70" s="11">
        <v>1.180341</v>
      </c>
    </row>
    <row r="71" spans="2:28" ht="21.75">
      <c r="B71" s="1"/>
      <c r="C71" s="1"/>
      <c r="F71" s="26"/>
      <c r="G71" s="26"/>
      <c r="H71" s="43"/>
      <c r="I71" s="26"/>
      <c r="W71" s="11">
        <f t="shared" si="3"/>
        <v>14</v>
      </c>
      <c r="X71" s="11">
        <v>1.181392</v>
      </c>
      <c r="Y71" s="11">
        <v>1.182418</v>
      </c>
      <c r="Z71" s="11">
        <v>1.18342</v>
      </c>
      <c r="AA71" s="11">
        <v>1.188964</v>
      </c>
      <c r="AB71" s="11">
        <v>1.185353</v>
      </c>
    </row>
    <row r="72" spans="2:28" ht="21.75">
      <c r="B72" s="1"/>
      <c r="C72" s="1"/>
      <c r="F72" s="26"/>
      <c r="G72" s="26"/>
      <c r="H72" s="43"/>
      <c r="I72" s="26"/>
      <c r="W72" s="11">
        <f t="shared" si="3"/>
        <v>15</v>
      </c>
      <c r="X72" s="11">
        <v>1.186287</v>
      </c>
      <c r="Y72" s="11">
        <v>1.187199</v>
      </c>
      <c r="Z72" s="11">
        <v>1.188091</v>
      </c>
      <c r="AA72" s="11">
        <v>1.193056</v>
      </c>
      <c r="AB72" s="11">
        <v>1.189818</v>
      </c>
    </row>
    <row r="73" spans="2:28" ht="21.75">
      <c r="B73" s="1"/>
      <c r="C73" s="1"/>
      <c r="F73" s="26"/>
      <c r="G73" s="26"/>
      <c r="H73" s="43"/>
      <c r="I73" s="26"/>
      <c r="W73" s="11">
        <f t="shared" si="3"/>
        <v>16</v>
      </c>
      <c r="X73" s="11">
        <v>1.190653</v>
      </c>
      <c r="Y73" s="11">
        <v>1.191471</v>
      </c>
      <c r="Z73" s="11">
        <v>1.192272</v>
      </c>
      <c r="AA73" s="11">
        <v>1.196747</v>
      </c>
      <c r="AB73" s="11">
        <v>1.193824</v>
      </c>
    </row>
    <row r="74" spans="2:28" ht="21.75">
      <c r="B74" s="1"/>
      <c r="C74" s="1"/>
      <c r="F74" s="26"/>
      <c r="G74" s="26"/>
      <c r="H74" s="43"/>
      <c r="I74" s="26"/>
      <c r="W74" s="11">
        <f t="shared" si="3"/>
        <v>17</v>
      </c>
      <c r="X74" s="11">
        <v>1.194577</v>
      </c>
      <c r="Y74" s="11">
        <v>1.195315</v>
      </c>
      <c r="Z74" s="11">
        <v>1.196038</v>
      </c>
      <c r="AA74" s="11">
        <v>1.22298</v>
      </c>
      <c r="AB74" s="11">
        <v>1.197443</v>
      </c>
    </row>
    <row r="75" spans="2:28" ht="21.75">
      <c r="B75" s="1"/>
      <c r="C75" s="1"/>
      <c r="F75" s="26"/>
      <c r="G75" s="26"/>
      <c r="H75" s="44"/>
      <c r="I75" s="26"/>
      <c r="W75" s="11">
        <f t="shared" si="3"/>
        <v>18</v>
      </c>
      <c r="X75" s="11">
        <v>1.198126</v>
      </c>
      <c r="Y75" s="11">
        <v>1.198795</v>
      </c>
      <c r="Z75" s="11">
        <v>1.199453</v>
      </c>
      <c r="AA75" s="11">
        <v>1.203154</v>
      </c>
      <c r="AB75" s="11">
        <v>1.200731</v>
      </c>
    </row>
    <row r="76" spans="2:28" ht="21.75">
      <c r="B76" s="1"/>
      <c r="C76" s="1"/>
      <c r="F76" s="26"/>
      <c r="G76" s="26"/>
      <c r="H76" s="26"/>
      <c r="I76" s="26"/>
      <c r="W76" s="11">
        <f t="shared" si="3"/>
        <v>19</v>
      </c>
      <c r="X76" s="11">
        <v>1.201353</v>
      </c>
      <c r="Y76" s="11">
        <v>1.201964</v>
      </c>
      <c r="Z76" s="11">
        <v>1.202564</v>
      </c>
      <c r="AA76" s="11">
        <v>1.205956</v>
      </c>
      <c r="AB76" s="11">
        <v>1.203734</v>
      </c>
    </row>
    <row r="77" spans="2:28" ht="21.75">
      <c r="B77" s="1"/>
      <c r="C77" s="1"/>
      <c r="F77" s="26"/>
      <c r="G77" s="26"/>
      <c r="H77" s="26"/>
      <c r="I77" s="26"/>
      <c r="W77" s="11">
        <f t="shared" si="3"/>
        <v>20</v>
      </c>
      <c r="X77" s="11">
        <v>1.204304</v>
      </c>
      <c r="Y77" s="11">
        <v>1.204864</v>
      </c>
      <c r="Z77" s="11">
        <v>1.205414</v>
      </c>
      <c r="AA77" s="11">
        <v>1.208535</v>
      </c>
      <c r="AB77" s="11">
        <v>1.206489</v>
      </c>
    </row>
    <row r="78" spans="1:28" ht="21.75">
      <c r="A78" s="37">
        <f>ROUND(U3/5,0)</f>
        <v>2</v>
      </c>
      <c r="B78" s="1"/>
      <c r="C78" s="1"/>
      <c r="D78" s="38">
        <f>+A78+1</f>
        <v>3</v>
      </c>
      <c r="F78" s="26"/>
      <c r="G78" s="26"/>
      <c r="H78" s="26"/>
      <c r="I78" s="26"/>
      <c r="W78" s="11">
        <f t="shared" si="3"/>
        <v>21</v>
      </c>
      <c r="X78" s="11">
        <v>1.207013</v>
      </c>
      <c r="Y78" s="11">
        <v>1.207528</v>
      </c>
      <c r="Z78" s="11">
        <v>1.208036</v>
      </c>
      <c r="AA78" s="11">
        <v>1.210919</v>
      </c>
      <c r="AB78" s="11">
        <v>1.209027</v>
      </c>
    </row>
    <row r="79" spans="1:28" ht="21.75">
      <c r="A79" s="37">
        <f>U3-((A78-1)*5)</f>
        <v>6</v>
      </c>
      <c r="B79" s="1"/>
      <c r="C79" s="1"/>
      <c r="F79" s="26"/>
      <c r="G79" s="26"/>
      <c r="H79" s="26"/>
      <c r="I79" s="26"/>
      <c r="W79" s="11">
        <f t="shared" si="3"/>
        <v>22</v>
      </c>
      <c r="X79" s="11">
        <v>1.209511</v>
      </c>
      <c r="Y79" s="11">
        <v>1.209987</v>
      </c>
      <c r="Z79" s="11">
        <v>1.210487</v>
      </c>
      <c r="AA79" s="11">
        <v>1.210129</v>
      </c>
      <c r="AB79" s="11">
        <v>1.211374</v>
      </c>
    </row>
    <row r="80" spans="1:28" ht="21.75">
      <c r="A80" s="37" t="s">
        <v>13</v>
      </c>
      <c r="B80" s="39">
        <f>IF($A$79&gt;=6,VLOOKUP($D$78,$W$3:$AB$38,$A$79-4),VLOOKUP($A$78,$W$3:$AB$38,$A$79+1))</f>
        <v>0.499614</v>
      </c>
      <c r="C80" s="39"/>
      <c r="F80" s="26"/>
      <c r="G80" s="26"/>
      <c r="H80" s="26"/>
      <c r="I80" s="26"/>
      <c r="W80" s="11">
        <f t="shared" si="3"/>
        <v>23</v>
      </c>
      <c r="X80" s="11">
        <v>1.211823</v>
      </c>
      <c r="Y80" s="11">
        <v>1.212265</v>
      </c>
      <c r="Z80" s="11">
        <v>1.2127</v>
      </c>
      <c r="AA80" s="11">
        <v>1.215186</v>
      </c>
      <c r="AB80" s="11">
        <v>1.213552</v>
      </c>
    </row>
    <row r="81" spans="1:28" ht="21.75">
      <c r="A81" s="37" t="s">
        <v>14</v>
      </c>
      <c r="B81" s="39">
        <f>IF($A$79&gt;=6,VLOOKUP($D$78,$W$58:$AB$97,$A$79-4),VLOOKUP($A$78,$W$58:$AB$97,$A$79+1))</f>
        <v>0.96758</v>
      </c>
      <c r="C81" s="39"/>
      <c r="F81" s="26"/>
      <c r="G81" s="26"/>
      <c r="H81" s="26"/>
      <c r="I81" s="26"/>
      <c r="W81" s="11">
        <f t="shared" si="3"/>
        <v>24</v>
      </c>
      <c r="X81" s="11">
        <v>1.213969</v>
      </c>
      <c r="Y81" s="11">
        <v>1.214381</v>
      </c>
      <c r="Z81" s="11">
        <v>1.214786</v>
      </c>
      <c r="AA81" s="11">
        <v>1.21855</v>
      </c>
      <c r="AB81" s="11">
        <v>1.21558</v>
      </c>
    </row>
    <row r="82" spans="2:28" ht="21.75">
      <c r="B82" s="1"/>
      <c r="C82" s="1"/>
      <c r="F82" s="26"/>
      <c r="G82" s="26"/>
      <c r="H82" s="26"/>
      <c r="I82" s="26"/>
      <c r="W82" s="11">
        <f t="shared" si="3"/>
        <v>25</v>
      </c>
      <c r="X82" s="11">
        <v>1.216353</v>
      </c>
      <c r="Y82" s="11">
        <v>1.217105</v>
      </c>
      <c r="Z82" s="11">
        <v>1.217837</v>
      </c>
      <c r="AA82" s="11">
        <v>1.221858</v>
      </c>
      <c r="AB82" s="11">
        <v>1.219245</v>
      </c>
    </row>
    <row r="83" spans="1:28" ht="21.75">
      <c r="A83" s="37" t="s">
        <v>15</v>
      </c>
      <c r="B83" s="40">
        <f>B81/U6</f>
        <v>0.07050885980377389</v>
      </c>
      <c r="C83" s="40"/>
      <c r="F83" s="26"/>
      <c r="G83" s="26"/>
      <c r="H83" s="26"/>
      <c r="I83" s="26"/>
      <c r="W83" s="11">
        <f t="shared" si="3"/>
        <v>26</v>
      </c>
      <c r="X83" s="11">
        <v>1.219923</v>
      </c>
      <c r="Y83" s="11">
        <v>1.220584</v>
      </c>
      <c r="Z83" s="11">
        <v>1.221229</v>
      </c>
      <c r="AA83" s="11">
        <v>1.224972</v>
      </c>
      <c r="AB83" s="11">
        <v>1.222473</v>
      </c>
    </row>
    <row r="84" spans="1:28" ht="21.75">
      <c r="A84" s="37" t="s">
        <v>16</v>
      </c>
      <c r="B84" s="40">
        <f>U4-(B80/B83)</f>
        <v>32.33234889746199</v>
      </c>
      <c r="C84" s="40"/>
      <c r="F84" s="26"/>
      <c r="G84" s="26"/>
      <c r="H84" s="26"/>
      <c r="I84" s="26"/>
      <c r="W84" s="11">
        <f t="shared" si="3"/>
        <v>27</v>
      </c>
      <c r="X84" s="11">
        <v>1.223073</v>
      </c>
      <c r="Y84" s="11">
        <v>1.222659</v>
      </c>
      <c r="Z84" s="11">
        <v>1.224232</v>
      </c>
      <c r="AA84" s="11">
        <v>1.230219</v>
      </c>
      <c r="AB84" s="11">
        <v>1.22534</v>
      </c>
    </row>
    <row r="85" spans="2:28" ht="21.75">
      <c r="B85" s="1"/>
      <c r="C85" s="1"/>
      <c r="F85" s="26"/>
      <c r="G85" s="26"/>
      <c r="H85" s="26"/>
      <c r="I85" s="26"/>
      <c r="W85" s="11">
        <f t="shared" si="3"/>
        <v>28</v>
      </c>
      <c r="X85" s="11">
        <v>1.226657</v>
      </c>
      <c r="Y85" s="11">
        <v>1.227906</v>
      </c>
      <c r="Z85" s="11">
        <v>1.229092</v>
      </c>
      <c r="AA85" s="11">
        <v>1.235121</v>
      </c>
      <c r="AB85" s="11">
        <v>1.231292</v>
      </c>
    </row>
    <row r="86" spans="2:28" ht="21.75">
      <c r="B86" s="1"/>
      <c r="C86" s="1"/>
      <c r="F86" s="26"/>
      <c r="G86" s="26"/>
      <c r="H86" s="26"/>
      <c r="I86" s="26"/>
      <c r="W86" s="11">
        <f t="shared" si="3"/>
        <v>29</v>
      </c>
      <c r="X86" s="11">
        <v>1.232316</v>
      </c>
      <c r="Y86" s="11">
        <v>1.233293</v>
      </c>
      <c r="Z86" s="11">
        <v>1.234227</v>
      </c>
      <c r="AA86" s="11">
        <v>1.235121</v>
      </c>
      <c r="AB86" s="11">
        <v>1.235977</v>
      </c>
    </row>
    <row r="87" spans="2:28" ht="21.75">
      <c r="B87" s="1"/>
      <c r="C87" s="1"/>
      <c r="F87" s="26"/>
      <c r="G87" s="26"/>
      <c r="H87" s="26"/>
      <c r="I87" s="26"/>
      <c r="W87" s="11">
        <f t="shared" si="3"/>
        <v>30</v>
      </c>
      <c r="X87" s="11">
        <v>1.236799</v>
      </c>
      <c r="Y87" s="11">
        <v>1.237587</v>
      </c>
      <c r="Z87" s="11">
        <v>1.238345</v>
      </c>
      <c r="AA87" s="11">
        <v>1.239074</v>
      </c>
      <c r="AB87" s="11">
        <v>1.239775</v>
      </c>
    </row>
    <row r="88" spans="2:28" ht="21.75">
      <c r="B88" s="1"/>
      <c r="C88" s="1"/>
      <c r="U88" s="41"/>
      <c r="W88" s="11">
        <f t="shared" si="3"/>
        <v>31</v>
      </c>
      <c r="X88" s="11">
        <v>1.240451</v>
      </c>
      <c r="Y88" s="11">
        <v>1.241102</v>
      </c>
      <c r="Z88" s="11">
        <v>1.241731</v>
      </c>
      <c r="AA88" s="11">
        <v>1.242338</v>
      </c>
      <c r="AB88" s="11">
        <v>1.242924</v>
      </c>
    </row>
    <row r="89" spans="2:28" ht="21.75">
      <c r="B89" s="1"/>
      <c r="C89" s="1"/>
      <c r="W89" s="11">
        <f t="shared" si="3"/>
        <v>32</v>
      </c>
      <c r="X89" s="11">
        <v>1.243492</v>
      </c>
      <c r="Y89" s="11">
        <v>1.24404</v>
      </c>
      <c r="Z89" s="11">
        <v>1.244571</v>
      </c>
      <c r="AA89" s="11">
        <v>1.245086</v>
      </c>
      <c r="AB89" s="11">
        <v>1.245585</v>
      </c>
    </row>
    <row r="90" spans="2:28" ht="21.75">
      <c r="B90" s="1"/>
      <c r="C90" s="1"/>
      <c r="W90" s="11">
        <f t="shared" si="3"/>
        <v>33</v>
      </c>
      <c r="X90" s="11">
        <v>1.246068</v>
      </c>
      <c r="Y90" s="11">
        <v>1.246538</v>
      </c>
      <c r="Z90" s="11">
        <v>1.246993</v>
      </c>
      <c r="AA90" s="11">
        <v>1.247436</v>
      </c>
      <c r="AB90" s="11">
        <v>1.247866</v>
      </c>
    </row>
    <row r="91" spans="2:28" ht="21.75">
      <c r="B91" s="1"/>
      <c r="C91" s="1"/>
      <c r="W91" s="11">
        <f t="shared" si="3"/>
        <v>34</v>
      </c>
      <c r="X91" s="11">
        <v>1.248691</v>
      </c>
      <c r="Y91" s="11">
        <v>1.249472</v>
      </c>
      <c r="Z91" s="11">
        <v>1.250213</v>
      </c>
      <c r="AA91" s="11">
        <v>1.250916</v>
      </c>
      <c r="AB91" s="11">
        <v>1.251586</v>
      </c>
    </row>
    <row r="92" spans="2:28" ht="21.75">
      <c r="B92" s="1"/>
      <c r="C92" s="1"/>
      <c r="W92" s="11">
        <f t="shared" si="3"/>
        <v>35</v>
      </c>
      <c r="X92" s="11">
        <v>1.252224</v>
      </c>
      <c r="Y92" s="11">
        <v>1.252832</v>
      </c>
      <c r="Z92" s="11">
        <v>1.253413</v>
      </c>
      <c r="AA92" s="11">
        <v>1.253969</v>
      </c>
      <c r="AB92" s="11">
        <v>1.254501</v>
      </c>
    </row>
    <row r="93" spans="2:28" ht="21.75">
      <c r="B93" s="1"/>
      <c r="C93" s="1"/>
      <c r="W93" s="11">
        <f t="shared" si="3"/>
        <v>36</v>
      </c>
      <c r="X93" s="11">
        <v>1.25501</v>
      </c>
      <c r="Y93" s="11">
        <v>1.255499</v>
      </c>
      <c r="Z93" s="11">
        <v>1.255969</v>
      </c>
      <c r="AA93" s="11">
        <v>1.25642</v>
      </c>
      <c r="AB93" s="11">
        <v>1.256854</v>
      </c>
    </row>
    <row r="94" spans="2:28" ht="21.75">
      <c r="B94" s="1"/>
      <c r="C94" s="1"/>
      <c r="W94" s="11">
        <f t="shared" si="3"/>
        <v>37</v>
      </c>
      <c r="X94" s="11">
        <v>1.257272</v>
      </c>
      <c r="Y94" s="11">
        <v>1.257675</v>
      </c>
      <c r="Z94" s="11">
        <v>2.258064</v>
      </c>
      <c r="AA94" s="11">
        <v>1.258438</v>
      </c>
      <c r="AB94" s="11">
        <v>1.2588</v>
      </c>
    </row>
    <row r="95" spans="2:28" ht="21.75">
      <c r="B95" s="1"/>
      <c r="C95" s="1"/>
      <c r="W95" s="11">
        <f t="shared" si="3"/>
        <v>38</v>
      </c>
      <c r="X95" s="11">
        <v>1.259653</v>
      </c>
      <c r="Y95" s="11">
        <v>1.260439</v>
      </c>
      <c r="Z95" s="11">
        <v>1.261167</v>
      </c>
      <c r="AA95" s="11">
        <v>1.261841</v>
      </c>
      <c r="AB95" s="11">
        <v>1.263056</v>
      </c>
    </row>
    <row r="96" spans="2:28" ht="21.75">
      <c r="B96" s="1"/>
      <c r="C96" s="1"/>
      <c r="W96" s="11">
        <f t="shared" si="3"/>
        <v>39</v>
      </c>
      <c r="X96" s="11">
        <v>1.26412</v>
      </c>
      <c r="Y96" s="11">
        <v>1.265061</v>
      </c>
      <c r="Z96" s="11">
        <v>1.265899</v>
      </c>
      <c r="AA96" s="11">
        <v>1.266651</v>
      </c>
      <c r="AB96" s="11">
        <v>1.267331</v>
      </c>
    </row>
    <row r="97" spans="2:26" ht="21.75">
      <c r="B97" s="1"/>
      <c r="C97" s="1"/>
      <c r="W97" s="11">
        <v>40</v>
      </c>
      <c r="X97" s="11">
        <v>1.267948</v>
      </c>
      <c r="Y97" s="11">
        <v>1.268511</v>
      </c>
      <c r="Z97" s="11">
        <v>1.28255</v>
      </c>
    </row>
    <row r="98" spans="2:3" ht="21.75">
      <c r="B98" s="1"/>
      <c r="C98" s="1"/>
    </row>
    <row r="99" spans="2:3" ht="21.75">
      <c r="B99" s="1"/>
      <c r="C99" s="1"/>
    </row>
    <row r="100" spans="2:3" ht="21.75">
      <c r="B100" s="1"/>
      <c r="C100" s="1"/>
    </row>
    <row r="101" spans="2:3" ht="21.75">
      <c r="B101" s="1"/>
      <c r="C101" s="1"/>
    </row>
  </sheetData>
  <mergeCells count="4">
    <mergeCell ref="E32:G32"/>
    <mergeCell ref="E31:G31"/>
    <mergeCell ref="A9:B9"/>
    <mergeCell ref="A8:B8"/>
  </mergeCells>
  <printOptions/>
  <pageMargins left="0.21" right="0.12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5"/>
  </sheetPr>
  <dimension ref="A1:AB101"/>
  <sheetViews>
    <sheetView workbookViewId="0" topLeftCell="B16">
      <selection activeCell="R25" sqref="R25"/>
    </sheetView>
  </sheetViews>
  <sheetFormatPr defaultColWidth="9.140625" defaultRowHeight="12.75"/>
  <cols>
    <col min="1" max="1" width="12.00390625" style="1" customWidth="1"/>
    <col min="2" max="2" width="8.57421875" style="2" customWidth="1"/>
    <col min="3" max="3" width="0.9921875" style="2" customWidth="1"/>
    <col min="4" max="4" width="5.57421875" style="1" customWidth="1"/>
    <col min="5" max="17" width="5.57421875" style="2" customWidth="1"/>
    <col min="18" max="18" width="6.7109375" style="2" customWidth="1"/>
    <col min="19" max="20" width="9.140625" style="2" customWidth="1"/>
    <col min="21" max="21" width="10.7109375" style="2" customWidth="1"/>
    <col min="22" max="16384" width="9.140625" style="2" customWidth="1"/>
  </cols>
  <sheetData>
    <row r="1" spans="3:24" ht="22.5" customHeight="1">
      <c r="C1" s="3"/>
      <c r="D1" s="4" t="s">
        <v>0</v>
      </c>
      <c r="E1" s="4" t="s">
        <v>0</v>
      </c>
      <c r="J1" s="5" t="s">
        <v>0</v>
      </c>
      <c r="K1" s="6"/>
      <c r="R1" s="87"/>
      <c r="S1" s="88" t="s">
        <v>2</v>
      </c>
      <c r="T1" s="87"/>
      <c r="U1" s="87"/>
      <c r="V1" s="89"/>
      <c r="W1" s="8"/>
      <c r="X1" s="7" t="s">
        <v>3</v>
      </c>
    </row>
    <row r="2" spans="3:24" ht="22.5" customHeight="1">
      <c r="C2" s="9"/>
      <c r="D2" s="4" t="s">
        <v>0</v>
      </c>
      <c r="E2" s="4" t="s">
        <v>0</v>
      </c>
      <c r="J2" s="5" t="s">
        <v>0</v>
      </c>
      <c r="K2" s="6"/>
      <c r="R2" s="87"/>
      <c r="S2" s="88" t="s">
        <v>4</v>
      </c>
      <c r="T2" s="87"/>
      <c r="U2" s="87"/>
      <c r="V2" s="89"/>
      <c r="W2" s="8"/>
      <c r="X2" s="8"/>
    </row>
    <row r="3" spans="3:28" ht="22.5" customHeight="1">
      <c r="C3" s="10"/>
      <c r="D3" s="4" t="s">
        <v>0</v>
      </c>
      <c r="E3" s="4" t="s">
        <v>0</v>
      </c>
      <c r="F3" s="2" t="s">
        <v>0</v>
      </c>
      <c r="G3" s="2" t="s">
        <v>0</v>
      </c>
      <c r="H3" s="2" t="s">
        <v>0</v>
      </c>
      <c r="J3" s="5" t="s">
        <v>0</v>
      </c>
      <c r="K3" s="6"/>
      <c r="L3" s="11" t="s">
        <v>0</v>
      </c>
      <c r="R3" s="87"/>
      <c r="S3" s="88" t="s">
        <v>5</v>
      </c>
      <c r="T3" s="87"/>
      <c r="U3" s="90">
        <f>COUNT(H41:H51)</f>
        <v>11</v>
      </c>
      <c r="V3" s="87"/>
      <c r="W3" s="12">
        <v>1</v>
      </c>
      <c r="X3" s="13">
        <v>0.366513</v>
      </c>
      <c r="Y3" s="13">
        <v>0.404336</v>
      </c>
      <c r="Z3" s="13">
        <v>0.428593</v>
      </c>
      <c r="AA3" s="13">
        <v>0.445801</v>
      </c>
      <c r="AB3" s="13">
        <v>0.457994</v>
      </c>
    </row>
    <row r="4" spans="6:28" ht="21" customHeight="1">
      <c r="F4" s="2" t="s">
        <v>0</v>
      </c>
      <c r="G4" s="2" t="s">
        <v>0</v>
      </c>
      <c r="H4" s="2" t="s">
        <v>0</v>
      </c>
      <c r="J4" s="5" t="s">
        <v>0</v>
      </c>
      <c r="K4" s="6"/>
      <c r="L4" s="14" t="s">
        <v>0</v>
      </c>
      <c r="R4" s="87"/>
      <c r="S4" s="88" t="s">
        <v>6</v>
      </c>
      <c r="T4" s="87"/>
      <c r="U4" s="91">
        <f>AVERAGE(H41:H51)</f>
        <v>46.963636363636375</v>
      </c>
      <c r="V4" s="87"/>
      <c r="W4" s="12">
        <f>W3+1</f>
        <v>2</v>
      </c>
      <c r="X4" s="13">
        <v>0.469032</v>
      </c>
      <c r="Y4" s="13">
        <v>0.477353</v>
      </c>
      <c r="Z4" s="13">
        <v>0.484278</v>
      </c>
      <c r="AA4" s="13">
        <v>0.490151</v>
      </c>
      <c r="AB4" s="13">
        <v>0.495207</v>
      </c>
    </row>
    <row r="5" spans="10:28" ht="21" customHeight="1">
      <c r="J5" s="5" t="s">
        <v>0</v>
      </c>
      <c r="K5" s="6"/>
      <c r="L5" s="14" t="s">
        <v>0</v>
      </c>
      <c r="R5" s="87"/>
      <c r="S5" s="88" t="s">
        <v>7</v>
      </c>
      <c r="T5" s="87"/>
      <c r="U5" s="91">
        <f>(VAR(H41:H51))</f>
        <v>131.90454545454486</v>
      </c>
      <c r="V5" s="87"/>
      <c r="W5" s="12">
        <f>W4+1</f>
        <v>3</v>
      </c>
      <c r="X5" s="13">
        <v>0.499614</v>
      </c>
      <c r="Y5" s="13">
        <v>0.503498</v>
      </c>
      <c r="Z5" s="13">
        <v>0.506951</v>
      </c>
      <c r="AA5" s="13">
        <v>0.510045</v>
      </c>
      <c r="AB5" s="13">
        <v>0.512836</v>
      </c>
    </row>
    <row r="6" spans="10:28" ht="21" customHeight="1">
      <c r="J6" s="5" t="s">
        <v>8</v>
      </c>
      <c r="K6" s="6"/>
      <c r="L6" s="14" t="s">
        <v>0</v>
      </c>
      <c r="R6" s="87"/>
      <c r="S6" s="88" t="s">
        <v>9</v>
      </c>
      <c r="T6" s="87"/>
      <c r="U6" s="91">
        <f>STDEV(H41:H51)</f>
        <v>11.484970415919445</v>
      </c>
      <c r="V6" s="87"/>
      <c r="W6" s="12">
        <f>W5+1</f>
        <v>4</v>
      </c>
      <c r="X6" s="13">
        <v>0.515369</v>
      </c>
      <c r="Y6" s="13">
        <v>0.51768</v>
      </c>
      <c r="Z6" s="13">
        <v>0.519798</v>
      </c>
      <c r="AA6" s="13">
        <v>0.521749</v>
      </c>
      <c r="AB6" s="13">
        <v>0.523552</v>
      </c>
    </row>
    <row r="7" spans="18:28" ht="21" customHeight="1">
      <c r="R7" s="87"/>
      <c r="S7" s="87"/>
      <c r="T7" s="87"/>
      <c r="U7" s="87"/>
      <c r="V7" s="87"/>
      <c r="W7" s="12">
        <f>W6+1</f>
        <v>5</v>
      </c>
      <c r="X7" s="13">
        <v>0.525224</v>
      </c>
      <c r="Y7" s="13">
        <v>0.526779</v>
      </c>
      <c r="Z7" s="13">
        <v>0.528231</v>
      </c>
      <c r="AA7" s="13">
        <v>0.52959</v>
      </c>
      <c r="AB7" s="13">
        <v>0.530864</v>
      </c>
    </row>
    <row r="8" spans="1:28" ht="21" customHeight="1">
      <c r="A8" s="103" t="s">
        <v>22</v>
      </c>
      <c r="B8" s="104"/>
      <c r="C8" s="46"/>
      <c r="D8" s="46"/>
      <c r="E8" s="46"/>
      <c r="R8" s="87"/>
      <c r="S8" s="87"/>
      <c r="T8" s="87"/>
      <c r="U8" s="87"/>
      <c r="V8" s="87"/>
      <c r="W8" s="12">
        <v>6</v>
      </c>
      <c r="X8" s="13">
        <v>0.532062</v>
      </c>
      <c r="Y8" s="13">
        <v>0.533191</v>
      </c>
      <c r="Z8" s="13">
        <v>0.534257</v>
      </c>
      <c r="AA8" s="13">
        <v>0.535266</v>
      </c>
      <c r="AB8" s="13">
        <v>0.536221</v>
      </c>
    </row>
    <row r="9" spans="1:28" ht="21" customHeight="1">
      <c r="A9" s="101" t="s">
        <v>25</v>
      </c>
      <c r="B9" s="102"/>
      <c r="C9" s="47"/>
      <c r="D9" s="47"/>
      <c r="E9" s="47"/>
      <c r="R9" s="87"/>
      <c r="S9" s="87"/>
      <c r="T9" s="87" t="s">
        <v>18</v>
      </c>
      <c r="U9" s="92">
        <f>+B80</f>
        <v>0.499614</v>
      </c>
      <c r="V9" s="87"/>
      <c r="W9" s="12">
        <f aca="true" t="shared" si="0" ref="W9:W38">W8+1</f>
        <v>7</v>
      </c>
      <c r="X9" s="13">
        <v>0.541053</v>
      </c>
      <c r="Y9" s="13">
        <v>0.53799</v>
      </c>
      <c r="Z9" s="13">
        <v>0.538811</v>
      </c>
      <c r="AA9" s="13">
        <v>0.539593</v>
      </c>
      <c r="AB9" s="13">
        <v>0.54034</v>
      </c>
    </row>
    <row r="10" spans="1:28" ht="21.75">
      <c r="A10" s="77" t="s">
        <v>1</v>
      </c>
      <c r="B10" s="78" t="s">
        <v>17</v>
      </c>
      <c r="C10" s="10"/>
      <c r="D10" s="45"/>
      <c r="E10" s="9"/>
      <c r="R10" s="87"/>
      <c r="S10" s="87"/>
      <c r="T10" s="87" t="s">
        <v>19</v>
      </c>
      <c r="U10" s="92">
        <f>+B81</f>
        <v>0.96758</v>
      </c>
      <c r="V10" s="87"/>
      <c r="W10" s="12">
        <f t="shared" si="0"/>
        <v>8</v>
      </c>
      <c r="X10" s="13">
        <v>0.541053</v>
      </c>
      <c r="Y10" s="13">
        <v>0.541736</v>
      </c>
      <c r="Z10" s="13">
        <v>0.54239</v>
      </c>
      <c r="AA10" s="13">
        <v>0.543018</v>
      </c>
      <c r="AB10" s="13">
        <v>0.54362</v>
      </c>
    </row>
    <row r="11" spans="1:28" ht="21" customHeight="1">
      <c r="A11" s="83">
        <v>2540</v>
      </c>
      <c r="B11" s="79">
        <v>44.5</v>
      </c>
      <c r="C11" s="10"/>
      <c r="D11" s="25"/>
      <c r="E11" s="42"/>
      <c r="R11" s="87"/>
      <c r="S11" s="87"/>
      <c r="T11" s="87"/>
      <c r="U11" s="87"/>
      <c r="V11" s="87"/>
      <c r="W11" s="12">
        <f t="shared" si="0"/>
        <v>9</v>
      </c>
      <c r="X11" s="13">
        <v>0.544198</v>
      </c>
      <c r="Y11" s="13">
        <v>0.544754</v>
      </c>
      <c r="Z11" s="13">
        <v>0.545289</v>
      </c>
      <c r="AA11" s="13">
        <v>0.545805</v>
      </c>
      <c r="AB11" s="13">
        <v>0.546302</v>
      </c>
    </row>
    <row r="12" spans="1:28" ht="21" customHeight="1">
      <c r="A12" s="84">
        <v>2541</v>
      </c>
      <c r="B12" s="80">
        <v>35.6</v>
      </c>
      <c r="C12" s="10"/>
      <c r="D12" s="25"/>
      <c r="E12" s="42"/>
      <c r="W12" s="12">
        <f t="shared" si="0"/>
        <v>10</v>
      </c>
      <c r="X12" s="13">
        <v>0.546781</v>
      </c>
      <c r="Y12" s="13">
        <v>0.547244</v>
      </c>
      <c r="Z12" s="13">
        <v>0.547691</v>
      </c>
      <c r="AA12" s="13">
        <v>0.548124</v>
      </c>
      <c r="AB12" s="13">
        <v>0.548542</v>
      </c>
    </row>
    <row r="13" spans="1:28" ht="21" customHeight="1">
      <c r="A13" s="84">
        <v>2542</v>
      </c>
      <c r="B13" s="80">
        <v>50.4</v>
      </c>
      <c r="C13" s="10"/>
      <c r="D13" s="25"/>
      <c r="E13" s="42"/>
      <c r="W13" s="12">
        <f t="shared" si="0"/>
        <v>11</v>
      </c>
      <c r="X13" s="13">
        <v>0.548947</v>
      </c>
      <c r="Y13" s="13">
        <v>0.549339</v>
      </c>
      <c r="Z13" s="13">
        <v>0.549719</v>
      </c>
      <c r="AA13" s="13">
        <v>0.550087</v>
      </c>
      <c r="AB13" s="13">
        <v>0.550445</v>
      </c>
    </row>
    <row r="14" spans="1:28" ht="21" customHeight="1">
      <c r="A14" s="84">
        <v>2543</v>
      </c>
      <c r="B14" s="80">
        <v>25.5</v>
      </c>
      <c r="C14" s="10"/>
      <c r="D14" s="25"/>
      <c r="E14" s="42"/>
      <c r="W14" s="12">
        <f t="shared" si="0"/>
        <v>12</v>
      </c>
      <c r="X14" s="13">
        <v>0.550792</v>
      </c>
      <c r="Y14" s="13">
        <v>0.551128</v>
      </c>
      <c r="Z14" s="13">
        <v>0.551456</v>
      </c>
      <c r="AA14" s="13">
        <v>0.551774</v>
      </c>
      <c r="AB14" s="13">
        <v>0.552084</v>
      </c>
    </row>
    <row r="15" spans="1:28" ht="21" customHeight="1">
      <c r="A15" s="84">
        <v>2544</v>
      </c>
      <c r="B15" s="80">
        <v>44.6</v>
      </c>
      <c r="C15" s="10"/>
      <c r="D15" s="25"/>
      <c r="E15" s="42"/>
      <c r="W15" s="12">
        <f t="shared" si="0"/>
        <v>13</v>
      </c>
      <c r="X15" s="13">
        <v>0.552385</v>
      </c>
      <c r="Y15" s="13">
        <v>0.552678</v>
      </c>
      <c r="Z15" s="13">
        <v>0.552963</v>
      </c>
      <c r="AA15" s="13">
        <v>0.553241</v>
      </c>
      <c r="AB15" s="13">
        <v>0.553513</v>
      </c>
    </row>
    <row r="16" spans="1:28" ht="21" customHeight="1">
      <c r="A16" s="84">
        <v>2545</v>
      </c>
      <c r="B16" s="80">
        <v>67.4</v>
      </c>
      <c r="C16" s="10"/>
      <c r="D16" s="25"/>
      <c r="E16" s="42"/>
      <c r="W16" s="12">
        <f t="shared" si="0"/>
        <v>14</v>
      </c>
      <c r="X16" s="13">
        <v>0.553776</v>
      </c>
      <c r="Y16" s="13">
        <v>0.554034</v>
      </c>
      <c r="Z16" s="13">
        <v>0.554285</v>
      </c>
      <c r="AA16" s="13">
        <v>0.55453</v>
      </c>
      <c r="AB16" s="13">
        <v>0.55477</v>
      </c>
    </row>
    <row r="17" spans="1:28" ht="21" customHeight="1">
      <c r="A17" s="84">
        <v>2546</v>
      </c>
      <c r="B17" s="80">
        <v>42.6</v>
      </c>
      <c r="C17" s="10"/>
      <c r="D17" s="25"/>
      <c r="E17" s="42"/>
      <c r="W17" s="12">
        <f t="shared" si="0"/>
        <v>15</v>
      </c>
      <c r="X17" s="13">
        <v>0.555004</v>
      </c>
      <c r="Y17" s="13">
        <v>0.555232</v>
      </c>
      <c r="Z17" s="13">
        <v>0.555455</v>
      </c>
      <c r="AA17" s="13">
        <v>0.555673</v>
      </c>
      <c r="AB17" s="13">
        <v>0.555887</v>
      </c>
    </row>
    <row r="18" spans="1:28" ht="21" customHeight="1">
      <c r="A18" s="84">
        <v>2547</v>
      </c>
      <c r="B18" s="80">
        <v>62.8</v>
      </c>
      <c r="C18" s="10"/>
      <c r="D18" s="25"/>
      <c r="E18" s="43"/>
      <c r="W18" s="12">
        <f t="shared" si="0"/>
        <v>16</v>
      </c>
      <c r="X18" s="13">
        <v>0.556095</v>
      </c>
      <c r="Y18" s="13">
        <v>0.556299</v>
      </c>
      <c r="Z18" s="13">
        <v>0.556499</v>
      </c>
      <c r="AA18" s="13">
        <v>0.556695</v>
      </c>
      <c r="AB18" s="13">
        <v>0.556886</v>
      </c>
    </row>
    <row r="19" spans="1:28" ht="21" customHeight="1">
      <c r="A19" s="84">
        <v>2548</v>
      </c>
      <c r="B19" s="80">
        <v>46.6</v>
      </c>
      <c r="C19" s="10"/>
      <c r="D19" s="25"/>
      <c r="E19" s="43"/>
      <c r="W19" s="12">
        <f t="shared" si="0"/>
        <v>17</v>
      </c>
      <c r="X19" s="13">
        <v>0.557073</v>
      </c>
      <c r="Y19" s="13">
        <v>0.557257</v>
      </c>
      <c r="Z19" s="13">
        <v>0.557437</v>
      </c>
      <c r="AA19" s="13">
        <v>0.557613</v>
      </c>
      <c r="AB19" s="13">
        <v>0.557786</v>
      </c>
    </row>
    <row r="20" spans="1:28" ht="21" customHeight="1">
      <c r="A20" s="85">
        <v>2549</v>
      </c>
      <c r="B20" s="81">
        <v>45.6</v>
      </c>
      <c r="C20" s="10"/>
      <c r="D20" s="25"/>
      <c r="E20" s="43"/>
      <c r="W20" s="12">
        <f t="shared" si="0"/>
        <v>18</v>
      </c>
      <c r="X20" s="13">
        <v>0.557955</v>
      </c>
      <c r="Y20" s="13">
        <v>0.558121</v>
      </c>
      <c r="Z20" s="13">
        <v>0.558284</v>
      </c>
      <c r="AA20" s="13">
        <v>0.558444</v>
      </c>
      <c r="AB20" s="13">
        <v>0.558601</v>
      </c>
    </row>
    <row r="21" spans="1:28" ht="21" customHeight="1">
      <c r="A21" s="86">
        <v>2550</v>
      </c>
      <c r="B21" s="82">
        <v>51</v>
      </c>
      <c r="C21" s="10"/>
      <c r="D21" s="25"/>
      <c r="E21" s="43"/>
      <c r="W21" s="12">
        <f t="shared" si="0"/>
        <v>19</v>
      </c>
      <c r="X21" s="13">
        <v>0.558755</v>
      </c>
      <c r="Y21" s="13">
        <v>0.558906</v>
      </c>
      <c r="Z21" s="13">
        <v>0.559055</v>
      </c>
      <c r="AA21" s="13">
        <v>0.559201</v>
      </c>
      <c r="AB21" s="13">
        <v>0.559344</v>
      </c>
    </row>
    <row r="22" spans="1:28" ht="21" customHeight="1">
      <c r="A22" s="25"/>
      <c r="B22" s="42"/>
      <c r="C22" s="10"/>
      <c r="D22" s="25"/>
      <c r="E22" s="43"/>
      <c r="W22" s="12">
        <f t="shared" si="0"/>
        <v>20</v>
      </c>
      <c r="X22" s="13">
        <v>0.559484</v>
      </c>
      <c r="Y22" s="13">
        <v>0.559623</v>
      </c>
      <c r="Z22" s="13">
        <v>0.559758</v>
      </c>
      <c r="AA22" s="13">
        <v>0.559892</v>
      </c>
      <c r="AB22" s="13">
        <v>0.560023</v>
      </c>
    </row>
    <row r="23" spans="1:28" ht="21" customHeight="1">
      <c r="A23" s="25"/>
      <c r="B23" s="42"/>
      <c r="C23" s="10"/>
      <c r="D23" s="25"/>
      <c r="E23" s="43"/>
      <c r="W23" s="12">
        <f t="shared" si="0"/>
        <v>21</v>
      </c>
      <c r="X23" s="13">
        <v>0.560152</v>
      </c>
      <c r="Y23" s="13">
        <v>0.560279</v>
      </c>
      <c r="Z23" s="13">
        <v>0.560404</v>
      </c>
      <c r="AA23" s="13">
        <v>0.560527</v>
      </c>
      <c r="AB23" s="13">
        <v>0.560647</v>
      </c>
    </row>
    <row r="24" spans="1:28" ht="21" customHeight="1">
      <c r="A24" s="25"/>
      <c r="B24" s="42"/>
      <c r="C24" s="10"/>
      <c r="D24" s="25"/>
      <c r="E24" s="43"/>
      <c r="W24" s="12">
        <f t="shared" si="0"/>
        <v>22</v>
      </c>
      <c r="X24" s="13">
        <v>0.560766</v>
      </c>
      <c r="Y24" s="13">
        <v>0.560883</v>
      </c>
      <c r="Z24" s="13">
        <v>0.560998</v>
      </c>
      <c r="AA24" s="13">
        <v>0.561112</v>
      </c>
      <c r="AB24" s="13">
        <v>0.561223</v>
      </c>
    </row>
    <row r="25" spans="1:28" ht="21" customHeight="1">
      <c r="A25" s="25"/>
      <c r="B25" s="42"/>
      <c r="C25" s="10"/>
      <c r="D25" s="25"/>
      <c r="E25" s="43"/>
      <c r="W25" s="12">
        <f t="shared" si="0"/>
        <v>23</v>
      </c>
      <c r="X25" s="13">
        <v>0.561233</v>
      </c>
      <c r="Y25" s="13">
        <v>0.561441</v>
      </c>
      <c r="Z25" s="13">
        <v>0.561548</v>
      </c>
      <c r="AA25" s="13">
        <v>0.561653</v>
      </c>
      <c r="AB25" s="13">
        <v>0.561756</v>
      </c>
    </row>
    <row r="26" spans="1:28" ht="21" customHeight="1">
      <c r="A26" s="25"/>
      <c r="B26" s="42"/>
      <c r="C26" s="10"/>
      <c r="D26" s="25"/>
      <c r="E26" s="43"/>
      <c r="W26" s="12">
        <f t="shared" si="0"/>
        <v>24</v>
      </c>
      <c r="X26" s="13">
        <v>0.561858</v>
      </c>
      <c r="Y26" s="13">
        <v>0.561958</v>
      </c>
      <c r="Z26" s="13">
        <v>0.562057</v>
      </c>
      <c r="AA26" s="13">
        <v>0.562155</v>
      </c>
      <c r="AB26" s="13">
        <v>0.562251</v>
      </c>
    </row>
    <row r="27" spans="1:28" ht="21" customHeight="1">
      <c r="A27" s="25"/>
      <c r="B27" s="42"/>
      <c r="C27" s="10"/>
      <c r="D27" s="25"/>
      <c r="E27" s="44"/>
      <c r="W27" s="12">
        <f t="shared" si="0"/>
        <v>25</v>
      </c>
      <c r="X27" s="13">
        <v>0.562439</v>
      </c>
      <c r="Y27" s="13">
        <v>0.562623</v>
      </c>
      <c r="Z27" s="13">
        <v>0.562801</v>
      </c>
      <c r="AA27" s="13">
        <v>0.562974</v>
      </c>
      <c r="AB27" s="13">
        <v>0.563143</v>
      </c>
    </row>
    <row r="28" spans="1:28" ht="21" customHeight="1">
      <c r="A28" s="25"/>
      <c r="B28" s="42"/>
      <c r="C28" s="10"/>
      <c r="D28" s="25"/>
      <c r="E28" s="26"/>
      <c r="W28" s="12">
        <f t="shared" si="0"/>
        <v>26</v>
      </c>
      <c r="X28" s="13">
        <v>0.563307</v>
      </c>
      <c r="Y28" s="13">
        <v>0.563467</v>
      </c>
      <c r="Z28" s="13">
        <v>0.562624</v>
      </c>
      <c r="AA28" s="13">
        <v>0.563776</v>
      </c>
      <c r="AB28" s="13">
        <v>0.563924</v>
      </c>
    </row>
    <row r="29" spans="3:28" ht="21" customHeight="1">
      <c r="C29" s="21"/>
      <c r="W29" s="12">
        <f t="shared" si="0"/>
        <v>27</v>
      </c>
      <c r="X29" s="13">
        <v>0.564069</v>
      </c>
      <c r="Y29" s="13">
        <v>0.564211</v>
      </c>
      <c r="Z29" s="13">
        <v>0.564349</v>
      </c>
      <c r="AA29" s="13">
        <v>0.564484</v>
      </c>
      <c r="AB29" s="13">
        <v>0.564616</v>
      </c>
    </row>
    <row r="30" spans="3:28" ht="21" customHeight="1">
      <c r="C30" s="21"/>
      <c r="W30" s="12">
        <f t="shared" si="0"/>
        <v>28</v>
      </c>
      <c r="X30" s="13">
        <v>0.564932</v>
      </c>
      <c r="Y30" s="13">
        <v>0.565232</v>
      </c>
      <c r="Z30" s="13">
        <v>0.565516</v>
      </c>
      <c r="AA30" s="13">
        <v>0.565785</v>
      </c>
      <c r="AB30" s="13">
        <v>0.566041</v>
      </c>
    </row>
    <row r="31" spans="5:28" ht="21" customHeight="1">
      <c r="E31" s="98" t="s">
        <v>10</v>
      </c>
      <c r="F31" s="99"/>
      <c r="G31" s="100"/>
      <c r="H31" s="93">
        <v>2</v>
      </c>
      <c r="I31" s="93">
        <v>5</v>
      </c>
      <c r="J31" s="93">
        <v>10</v>
      </c>
      <c r="K31" s="93">
        <v>25</v>
      </c>
      <c r="L31" s="93">
        <v>50</v>
      </c>
      <c r="M31" s="93">
        <v>100</v>
      </c>
      <c r="N31" s="93">
        <v>200</v>
      </c>
      <c r="O31" s="93">
        <v>500</v>
      </c>
      <c r="P31" s="93">
        <v>1000</v>
      </c>
      <c r="Q31" s="51"/>
      <c r="W31" s="12">
        <f t="shared" si="0"/>
        <v>29</v>
      </c>
      <c r="X31" s="13">
        <v>0.566285</v>
      </c>
      <c r="Y31" s="13">
        <v>0.566517</v>
      </c>
      <c r="Z31" s="13">
        <v>0.566739</v>
      </c>
      <c r="AA31" s="13">
        <v>0.566951</v>
      </c>
      <c r="AB31" s="13">
        <v>0.567153</v>
      </c>
    </row>
    <row r="32" spans="5:28" ht="21.75" customHeight="1">
      <c r="E32" s="95" t="s">
        <v>46</v>
      </c>
      <c r="F32" s="96"/>
      <c r="G32" s="97"/>
      <c r="H32" s="94">
        <f aca="true" t="shared" si="1" ref="H32:P32">ROUND((((-LN(-LN(1-1/H31)))+$B$83*$B$84)/$B$83),2)</f>
        <v>45.38</v>
      </c>
      <c r="I32" s="94">
        <f t="shared" si="1"/>
        <v>58.84</v>
      </c>
      <c r="J32" s="94">
        <f t="shared" si="1"/>
        <v>67.74</v>
      </c>
      <c r="K32" s="94">
        <f t="shared" si="1"/>
        <v>79</v>
      </c>
      <c r="L32" s="94">
        <f t="shared" si="1"/>
        <v>87.35</v>
      </c>
      <c r="M32" s="94">
        <f t="shared" si="1"/>
        <v>95.64</v>
      </c>
      <c r="N32" s="94">
        <f t="shared" si="1"/>
        <v>103.89</v>
      </c>
      <c r="O32" s="94">
        <f t="shared" si="1"/>
        <v>114.79</v>
      </c>
      <c r="P32" s="94">
        <f t="shared" si="1"/>
        <v>123.02</v>
      </c>
      <c r="Q32" s="52"/>
      <c r="W32" s="12">
        <f t="shared" si="0"/>
        <v>30</v>
      </c>
      <c r="X32" s="13">
        <v>0.567347</v>
      </c>
      <c r="Y32" s="13">
        <v>0.567533</v>
      </c>
      <c r="Z32" s="13">
        <v>0.567711</v>
      </c>
      <c r="AA32" s="13">
        <v>0.567883</v>
      </c>
      <c r="AB32" s="13">
        <v>0.568047</v>
      </c>
    </row>
    <row r="33" spans="3:28" ht="24" customHeight="1">
      <c r="C33" s="21"/>
      <c r="D33" s="22"/>
      <c r="E33" s="23"/>
      <c r="F33" s="23"/>
      <c r="G33" s="23"/>
      <c r="H33" s="23"/>
      <c r="I33" s="23"/>
      <c r="J33" s="23"/>
      <c r="K33" s="23"/>
      <c r="W33" s="12">
        <f t="shared" si="0"/>
        <v>31</v>
      </c>
      <c r="X33" s="13">
        <v>0.568205</v>
      </c>
      <c r="Y33" s="13">
        <v>0.568358</v>
      </c>
      <c r="Z33" s="13">
        <v>0.568505</v>
      </c>
      <c r="AA33" s="13">
        <v>0.568646</v>
      </c>
      <c r="AB33" s="13">
        <v>0.568783</v>
      </c>
    </row>
    <row r="34" spans="3:28" ht="24" customHeight="1">
      <c r="C34" s="21"/>
      <c r="L34" s="23"/>
      <c r="M34" s="23"/>
      <c r="N34" s="23"/>
      <c r="O34" s="23"/>
      <c r="P34" s="23"/>
      <c r="Q34" s="23"/>
      <c r="R34" s="23"/>
      <c r="W34" s="12">
        <f t="shared" si="0"/>
        <v>32</v>
      </c>
      <c r="X34" s="13">
        <v>0.568915</v>
      </c>
      <c r="Y34" s="13">
        <v>0.569042</v>
      </c>
      <c r="Z34" s="13">
        <v>0.569166</v>
      </c>
      <c r="AA34" s="13">
        <v>0.569285</v>
      </c>
      <c r="AB34" s="13">
        <v>0.5694</v>
      </c>
    </row>
    <row r="35" spans="19:28" ht="21.75" customHeight="1">
      <c r="S35" s="24" t="s">
        <v>0</v>
      </c>
      <c r="T35" s="24" t="s">
        <v>0</v>
      </c>
      <c r="W35" s="12">
        <f t="shared" si="0"/>
        <v>33</v>
      </c>
      <c r="X35" s="13">
        <v>0.571552</v>
      </c>
      <c r="Y35" s="13">
        <v>0.571662</v>
      </c>
      <c r="Z35" s="13">
        <v>0.571767</v>
      </c>
      <c r="AA35" s="13">
        <v>0.571868</v>
      </c>
      <c r="AB35" s="13">
        <v>0.571965</v>
      </c>
    </row>
    <row r="36" spans="3:28" ht="21.75">
      <c r="C36" s="21"/>
      <c r="D36" s="25"/>
      <c r="E36" s="26"/>
      <c r="F36" s="26"/>
      <c r="G36" s="26"/>
      <c r="H36" s="26"/>
      <c r="I36" s="27"/>
      <c r="J36" s="26"/>
      <c r="K36" s="26"/>
      <c r="L36" s="26"/>
      <c r="M36" s="26"/>
      <c r="W36" s="12">
        <f t="shared" si="0"/>
        <v>34</v>
      </c>
      <c r="X36" s="13">
        <v>0.572587</v>
      </c>
      <c r="Y36" s="13">
        <v>0.572761</v>
      </c>
      <c r="Z36" s="13">
        <v>0.57292</v>
      </c>
      <c r="AA36" s="13">
        <v>0.573068</v>
      </c>
      <c r="AB36" s="13">
        <v>0.573333</v>
      </c>
    </row>
    <row r="37" spans="3:28" ht="21.75">
      <c r="C37" s="21"/>
      <c r="D37" s="25"/>
      <c r="E37" s="26"/>
      <c r="F37" s="26"/>
      <c r="G37" s="26"/>
      <c r="H37" s="26"/>
      <c r="I37" s="26"/>
      <c r="J37" s="26"/>
      <c r="K37" s="26"/>
      <c r="L37" s="26"/>
      <c r="M37" s="26"/>
      <c r="W37" s="12">
        <f t="shared" si="0"/>
        <v>35</v>
      </c>
      <c r="X37" s="13">
        <v>0.573564</v>
      </c>
      <c r="Y37" s="13">
        <v>0.573767</v>
      </c>
      <c r="Z37" s="13">
        <v>0.573947</v>
      </c>
      <c r="AA37" s="13">
        <v>0.574108</v>
      </c>
      <c r="AB37" s="13">
        <v>0.574253</v>
      </c>
    </row>
    <row r="38" spans="3:28" ht="21.75">
      <c r="C38" s="21"/>
      <c r="G38" s="21"/>
      <c r="H38" s="22" t="s">
        <v>11</v>
      </c>
      <c r="I38" s="23"/>
      <c r="J38" s="23" t="s">
        <v>20</v>
      </c>
      <c r="K38" s="23"/>
      <c r="L38" s="23"/>
      <c r="M38" s="23"/>
      <c r="N38" s="23"/>
      <c r="O38" s="23"/>
      <c r="W38" s="12">
        <f t="shared" si="0"/>
        <v>36</v>
      </c>
      <c r="X38" s="13">
        <v>0.574383</v>
      </c>
      <c r="Y38" s="13">
        <v>0.574502</v>
      </c>
      <c r="Z38" s="13">
        <v>0.577216</v>
      </c>
      <c r="AA38" s="28"/>
      <c r="AB38" s="28"/>
    </row>
    <row r="39" spans="3:26" ht="21.75">
      <c r="C39" s="21"/>
      <c r="W39" s="11"/>
      <c r="X39" s="11"/>
      <c r="Y39" s="11"/>
      <c r="Z39" s="11"/>
    </row>
    <row r="40" spans="3:26" ht="21.75">
      <c r="C40" s="21"/>
      <c r="W40" s="11"/>
      <c r="X40" s="11"/>
      <c r="Y40" s="11"/>
      <c r="Z40" s="11"/>
    </row>
    <row r="41" spans="3:26" ht="21.75">
      <c r="C41" s="21"/>
      <c r="G41" s="17">
        <v>2540</v>
      </c>
      <c r="H41" s="18">
        <f aca="true" t="shared" si="2" ref="H41:H49">B11</f>
        <v>44.5</v>
      </c>
      <c r="W41" s="11"/>
      <c r="X41" s="11"/>
      <c r="Y41" s="11"/>
      <c r="Z41" s="11"/>
    </row>
    <row r="42" spans="2:26" ht="21.75">
      <c r="B42" s="26"/>
      <c r="C42" s="1"/>
      <c r="G42" s="15">
        <v>2541</v>
      </c>
      <c r="H42" s="16">
        <f t="shared" si="2"/>
        <v>35.6</v>
      </c>
      <c r="W42" s="11"/>
      <c r="X42" s="11"/>
      <c r="Y42" s="11"/>
      <c r="Z42" s="11"/>
    </row>
    <row r="43" spans="1:26" ht="21.75">
      <c r="A43" s="29"/>
      <c r="B43" s="25"/>
      <c r="C43" s="1"/>
      <c r="G43" s="15">
        <v>2542</v>
      </c>
      <c r="H43" s="16">
        <f t="shared" si="2"/>
        <v>50.4</v>
      </c>
      <c r="W43" s="11"/>
      <c r="X43" s="11"/>
      <c r="Y43" s="11"/>
      <c r="Z43" s="11"/>
    </row>
    <row r="44" spans="3:26" ht="21.75">
      <c r="C44" s="1"/>
      <c r="G44" s="15">
        <v>2543</v>
      </c>
      <c r="H44" s="16">
        <f t="shared" si="2"/>
        <v>25.5</v>
      </c>
      <c r="W44" s="11"/>
      <c r="X44" s="11"/>
      <c r="Y44" s="11"/>
      <c r="Z44" s="11"/>
    </row>
    <row r="45" spans="3:26" ht="21.75">
      <c r="C45" s="30"/>
      <c r="G45" s="15">
        <v>2544</v>
      </c>
      <c r="H45" s="16">
        <f t="shared" si="2"/>
        <v>44.6</v>
      </c>
      <c r="W45" s="11"/>
      <c r="X45" s="11"/>
      <c r="Y45" s="11"/>
      <c r="Z45" s="11"/>
    </row>
    <row r="46" spans="1:26" ht="21.75">
      <c r="A46" s="31"/>
      <c r="B46" s="30"/>
      <c r="C46" s="30"/>
      <c r="G46" s="15">
        <v>2545</v>
      </c>
      <c r="H46" s="16">
        <f t="shared" si="2"/>
        <v>67.4</v>
      </c>
      <c r="W46" s="11"/>
      <c r="X46" s="11"/>
      <c r="Y46" s="11"/>
      <c r="Z46" s="11"/>
    </row>
    <row r="47" spans="1:26" ht="21.75">
      <c r="A47" s="31"/>
      <c r="B47" s="30"/>
      <c r="C47" s="30"/>
      <c r="G47" s="15">
        <v>2546</v>
      </c>
      <c r="H47" s="16">
        <f t="shared" si="2"/>
        <v>42.6</v>
      </c>
      <c r="W47" s="11"/>
      <c r="X47" s="11"/>
      <c r="Y47" s="11"/>
      <c r="Z47" s="11"/>
    </row>
    <row r="48" spans="1:26" ht="21.75">
      <c r="A48" s="31"/>
      <c r="B48" s="30"/>
      <c r="C48" s="30"/>
      <c r="G48" s="15">
        <v>2547</v>
      </c>
      <c r="H48" s="16">
        <f t="shared" si="2"/>
        <v>62.8</v>
      </c>
      <c r="W48" s="11"/>
      <c r="X48" s="11"/>
      <c r="Y48" s="11"/>
      <c r="Z48" s="11"/>
    </row>
    <row r="49" spans="1:26" ht="21.75">
      <c r="A49" s="31"/>
      <c r="B49" s="30"/>
      <c r="C49" s="30"/>
      <c r="G49" s="15">
        <v>2548</v>
      </c>
      <c r="H49" s="53">
        <f t="shared" si="2"/>
        <v>46.6</v>
      </c>
      <c r="W49" s="11"/>
      <c r="X49" s="11"/>
      <c r="Y49" s="11"/>
      <c r="Z49" s="11"/>
    </row>
    <row r="50" spans="1:26" ht="21.75">
      <c r="A50" s="31"/>
      <c r="B50" s="30"/>
      <c r="C50" s="30"/>
      <c r="G50" s="54">
        <v>2549</v>
      </c>
      <c r="H50" s="55">
        <v>45.6</v>
      </c>
      <c r="W50" s="11"/>
      <c r="X50" s="11"/>
      <c r="Y50" s="11"/>
      <c r="Z50" s="11"/>
    </row>
    <row r="51" spans="1:26" ht="21.75">
      <c r="A51" s="31"/>
      <c r="B51" s="30"/>
      <c r="C51" s="30"/>
      <c r="F51" s="26"/>
      <c r="G51" s="56">
        <v>2550</v>
      </c>
      <c r="H51" s="20">
        <v>51</v>
      </c>
      <c r="I51" s="26"/>
      <c r="W51" s="11"/>
      <c r="X51" s="11"/>
      <c r="Y51" s="11"/>
      <c r="Z51" s="11"/>
    </row>
    <row r="52" spans="1:26" ht="21.75">
      <c r="A52" s="31"/>
      <c r="B52" s="30"/>
      <c r="C52" s="30"/>
      <c r="F52" s="26"/>
      <c r="G52" s="26"/>
      <c r="H52" s="42"/>
      <c r="I52" s="26"/>
      <c r="W52" s="11"/>
      <c r="X52" s="11"/>
      <c r="Y52" s="11"/>
      <c r="Z52" s="11"/>
    </row>
    <row r="53" spans="1:26" ht="21.75">
      <c r="A53" s="31"/>
      <c r="B53" s="30"/>
      <c r="C53" s="30"/>
      <c r="F53" s="26"/>
      <c r="G53" s="26"/>
      <c r="H53" s="42"/>
      <c r="I53" s="26"/>
      <c r="W53" s="11"/>
      <c r="X53" s="11"/>
      <c r="Y53" s="11"/>
      <c r="Z53" s="11"/>
    </row>
    <row r="54" spans="1:26" ht="21.75">
      <c r="A54" s="31"/>
      <c r="B54" s="30"/>
      <c r="C54" s="30"/>
      <c r="F54" s="26"/>
      <c r="G54" s="26"/>
      <c r="H54" s="42"/>
      <c r="I54" s="26"/>
      <c r="W54" s="11"/>
      <c r="X54" s="11"/>
      <c r="Y54" s="11"/>
      <c r="Z54" s="11"/>
    </row>
    <row r="55" spans="1:26" ht="21.75">
      <c r="A55" s="31"/>
      <c r="B55" s="30"/>
      <c r="C55" s="30"/>
      <c r="F55" s="26"/>
      <c r="G55" s="26"/>
      <c r="H55" s="42"/>
      <c r="I55" s="26"/>
      <c r="W55" s="11"/>
      <c r="X55" s="11"/>
      <c r="Y55" s="11"/>
      <c r="Z55" s="11"/>
    </row>
    <row r="56" spans="2:23" ht="21.75">
      <c r="B56" s="1"/>
      <c r="C56" s="1"/>
      <c r="F56" s="26"/>
      <c r="G56" s="26"/>
      <c r="H56" s="42"/>
      <c r="I56" s="26"/>
      <c r="W56" s="32" t="s">
        <v>0</v>
      </c>
    </row>
    <row r="57" spans="2:24" ht="21.75">
      <c r="B57" s="1"/>
      <c r="C57" s="1"/>
      <c r="F57" s="26"/>
      <c r="G57" s="26"/>
      <c r="H57" s="42"/>
      <c r="I57" s="26"/>
      <c r="W57" s="32" t="s">
        <v>0</v>
      </c>
      <c r="X57" s="32" t="s">
        <v>12</v>
      </c>
    </row>
    <row r="58" spans="2:28" ht="21.75">
      <c r="B58" s="1"/>
      <c r="C58" s="1"/>
      <c r="F58" s="26"/>
      <c r="G58" s="26"/>
      <c r="H58" s="42"/>
      <c r="I58" s="26"/>
      <c r="W58" s="11">
        <v>1</v>
      </c>
      <c r="X58" s="33">
        <v>0</v>
      </c>
      <c r="Y58" s="11">
        <v>0.498384</v>
      </c>
      <c r="Z58" s="11">
        <v>0.643483</v>
      </c>
      <c r="AA58" s="11">
        <v>0.73147</v>
      </c>
      <c r="AB58" s="11">
        <v>0.792778</v>
      </c>
    </row>
    <row r="59" spans="2:28" ht="21.75">
      <c r="B59" s="1"/>
      <c r="C59" s="1"/>
      <c r="F59" s="26"/>
      <c r="G59" s="26"/>
      <c r="H59" s="42"/>
      <c r="I59" s="26"/>
      <c r="W59" s="11">
        <f aca="true" t="shared" si="3" ref="W59:W96">W58+1</f>
        <v>2</v>
      </c>
      <c r="X59" s="11">
        <v>0.838765</v>
      </c>
      <c r="Y59" s="11">
        <v>0.874926</v>
      </c>
      <c r="Z59" s="11">
        <v>0.904321</v>
      </c>
      <c r="AA59" s="11">
        <v>0.928816</v>
      </c>
      <c r="AB59" s="11">
        <v>0.949625</v>
      </c>
    </row>
    <row r="60" spans="2:28" ht="21.75">
      <c r="B60" s="1"/>
      <c r="C60" s="1"/>
      <c r="F60" s="26"/>
      <c r="G60" s="26"/>
      <c r="H60" s="42"/>
      <c r="I60" s="26"/>
      <c r="W60" s="11">
        <f t="shared" si="3"/>
        <v>3</v>
      </c>
      <c r="X60" s="11">
        <v>0.96758</v>
      </c>
      <c r="Y60" s="11">
        <v>0.98327</v>
      </c>
      <c r="Z60" s="11">
        <v>0.997127</v>
      </c>
      <c r="AA60" s="11">
        <v>1.009478</v>
      </c>
      <c r="AB60" s="11">
        <v>1.020571</v>
      </c>
    </row>
    <row r="61" spans="2:28" ht="21.75">
      <c r="B61" s="1"/>
      <c r="C61" s="1"/>
      <c r="F61" s="26"/>
      <c r="G61" s="26"/>
      <c r="H61" s="42"/>
      <c r="I61" s="26"/>
      <c r="W61" s="11">
        <f t="shared" si="3"/>
        <v>4</v>
      </c>
      <c r="X61" s="11">
        <v>1.030603</v>
      </c>
      <c r="Y61" s="11">
        <v>1.03973</v>
      </c>
      <c r="Z61" s="11">
        <v>1.048076</v>
      </c>
      <c r="AA61" s="11">
        <v>1.055746</v>
      </c>
      <c r="AB61" s="11">
        <v>1.062822</v>
      </c>
    </row>
    <row r="62" spans="2:28" ht="21.75">
      <c r="B62" s="1"/>
      <c r="C62" s="1"/>
      <c r="F62" s="26"/>
      <c r="G62" s="26"/>
      <c r="H62" s="42"/>
      <c r="I62" s="26"/>
      <c r="W62" s="11">
        <f t="shared" si="3"/>
        <v>5</v>
      </c>
      <c r="X62" s="11">
        <v>1.069377</v>
      </c>
      <c r="Y62" s="11">
        <v>1.07547</v>
      </c>
      <c r="Z62" s="11">
        <v>1.08115</v>
      </c>
      <c r="AA62" s="11">
        <v>1.086464</v>
      </c>
      <c r="AB62" s="11">
        <v>1.091446</v>
      </c>
    </row>
    <row r="63" spans="1:28" ht="21.75">
      <c r="A63" s="4"/>
      <c r="B63" s="34"/>
      <c r="C63" s="34"/>
      <c r="D63" s="34"/>
      <c r="E63" s="35"/>
      <c r="F63" s="48"/>
      <c r="G63" s="26"/>
      <c r="H63" s="42"/>
      <c r="I63" s="48"/>
      <c r="J63" s="35"/>
      <c r="K63" s="35"/>
      <c r="L63" s="35"/>
      <c r="M63" s="35"/>
      <c r="N63" s="35"/>
      <c r="O63" s="35"/>
      <c r="P63" s="35"/>
      <c r="Q63" s="35"/>
      <c r="R63" s="35"/>
      <c r="W63" s="11">
        <f t="shared" si="3"/>
        <v>6</v>
      </c>
      <c r="X63" s="11">
        <v>1.096128</v>
      </c>
      <c r="Y63" s="11">
        <v>1.100539</v>
      </c>
      <c r="Z63" s="11">
        <v>1.104703</v>
      </c>
      <c r="AA63" s="11">
        <v>1.108641</v>
      </c>
      <c r="AB63" s="11">
        <v>1.112374</v>
      </c>
    </row>
    <row r="64" spans="1:28" ht="21.75">
      <c r="A64" s="4"/>
      <c r="B64" s="36"/>
      <c r="C64" s="36"/>
      <c r="D64" s="36"/>
      <c r="E64" s="24"/>
      <c r="F64" s="49"/>
      <c r="G64" s="26"/>
      <c r="H64" s="42"/>
      <c r="I64" s="49"/>
      <c r="J64" s="24"/>
      <c r="K64" s="24"/>
      <c r="L64" s="24"/>
      <c r="M64" s="24"/>
      <c r="N64" s="24"/>
      <c r="O64" s="24"/>
      <c r="P64" s="24"/>
      <c r="Q64" s="24"/>
      <c r="R64" s="24"/>
      <c r="W64" s="11">
        <f t="shared" si="3"/>
        <v>7</v>
      </c>
      <c r="X64" s="11">
        <v>1.115917</v>
      </c>
      <c r="Y64" s="11">
        <v>1.119285</v>
      </c>
      <c r="Z64" s="11">
        <v>1.122493</v>
      </c>
      <c r="AA64" s="11">
        <v>1.125552</v>
      </c>
      <c r="AB64" s="11">
        <v>1.123472</v>
      </c>
    </row>
    <row r="65" spans="2:28" ht="21.75">
      <c r="B65" s="1"/>
      <c r="C65" s="1"/>
      <c r="F65" s="26"/>
      <c r="G65" s="26"/>
      <c r="H65" s="42"/>
      <c r="I65" s="26"/>
      <c r="W65" s="11">
        <f t="shared" si="3"/>
        <v>8</v>
      </c>
      <c r="X65" s="11">
        <v>1.131265</v>
      </c>
      <c r="Y65" s="11">
        <v>1.133937</v>
      </c>
      <c r="Z65" s="11">
        <v>1.136498</v>
      </c>
      <c r="AA65" s="11">
        <v>1.138955</v>
      </c>
      <c r="AB65" s="11">
        <v>1.141315</v>
      </c>
    </row>
    <row r="66" spans="2:28" ht="21.75">
      <c r="B66" s="1"/>
      <c r="C66" s="1"/>
      <c r="F66" s="26"/>
      <c r="G66" s="26"/>
      <c r="H66" s="43"/>
      <c r="I66" s="26"/>
      <c r="W66" s="11">
        <f t="shared" si="3"/>
        <v>9</v>
      </c>
      <c r="X66" s="11">
        <v>1.143582</v>
      </c>
      <c r="Y66" s="11">
        <v>1.145764</v>
      </c>
      <c r="Z66" s="11">
        <v>1.147865</v>
      </c>
      <c r="AA66" s="11">
        <v>1.14989</v>
      </c>
      <c r="AB66" s="11">
        <v>1.151843</v>
      </c>
    </row>
    <row r="67" spans="2:28" ht="21.75">
      <c r="B67" s="1"/>
      <c r="C67" s="1"/>
      <c r="F67" s="26"/>
      <c r="G67" s="26"/>
      <c r="H67" s="43"/>
      <c r="I67" s="26"/>
      <c r="W67" s="11">
        <f t="shared" si="3"/>
        <v>10</v>
      </c>
      <c r="X67" s="11">
        <v>1.153728</v>
      </c>
      <c r="Y67" s="11">
        <v>1.155549</v>
      </c>
      <c r="Z67" s="11">
        <v>1.15731</v>
      </c>
      <c r="AA67" s="11">
        <v>1.16676</v>
      </c>
      <c r="AB67" s="11">
        <v>1.160661</v>
      </c>
    </row>
    <row r="68" spans="2:28" ht="21.75">
      <c r="B68" s="1"/>
      <c r="C68" s="1"/>
      <c r="F68" s="26"/>
      <c r="G68" s="26"/>
      <c r="H68" s="43"/>
      <c r="I68" s="26"/>
      <c r="W68" s="11">
        <f t="shared" si="3"/>
        <v>11</v>
      </c>
      <c r="X68" s="11">
        <v>1.162257</v>
      </c>
      <c r="Y68" s="11">
        <v>1.163804</v>
      </c>
      <c r="Z68" s="11">
        <v>1.165305</v>
      </c>
      <c r="AA68" s="11">
        <v>1.173438</v>
      </c>
      <c r="AB68" s="11">
        <v>1.168173</v>
      </c>
    </row>
    <row r="69" spans="2:28" ht="21.75">
      <c r="B69" s="1"/>
      <c r="C69" s="1"/>
      <c r="F69" s="26"/>
      <c r="G69" s="26"/>
      <c r="H69" s="43"/>
      <c r="I69" s="26"/>
      <c r="W69" s="11">
        <f t="shared" si="3"/>
        <v>12</v>
      </c>
      <c r="X69" s="11">
        <v>1.169546</v>
      </c>
      <c r="Y69" s="11">
        <v>1.17088</v>
      </c>
      <c r="Z69" s="11">
        <v>1.172176</v>
      </c>
      <c r="AA69" s="11">
        <v>1.179263</v>
      </c>
      <c r="AB69" s="11">
        <v>1.174665</v>
      </c>
    </row>
    <row r="70" spans="2:28" ht="21.75">
      <c r="B70" s="1"/>
      <c r="C70" s="1"/>
      <c r="F70" s="26"/>
      <c r="G70" s="26"/>
      <c r="H70" s="43"/>
      <c r="I70" s="26"/>
      <c r="W70" s="11">
        <f t="shared" si="3"/>
        <v>13</v>
      </c>
      <c r="X70" s="11">
        <v>1.17586</v>
      </c>
      <c r="Y70" s="11">
        <v>1.177024</v>
      </c>
      <c r="Z70" s="11">
        <v>1.178158</v>
      </c>
      <c r="AA70" s="11">
        <v>1.184398</v>
      </c>
      <c r="AB70" s="11">
        <v>1.180341</v>
      </c>
    </row>
    <row r="71" spans="2:28" ht="21.75">
      <c r="B71" s="1"/>
      <c r="C71" s="1"/>
      <c r="F71" s="26"/>
      <c r="G71" s="26"/>
      <c r="H71" s="43"/>
      <c r="I71" s="26"/>
      <c r="W71" s="11">
        <f t="shared" si="3"/>
        <v>14</v>
      </c>
      <c r="X71" s="11">
        <v>1.181392</v>
      </c>
      <c r="Y71" s="11">
        <v>1.182418</v>
      </c>
      <c r="Z71" s="11">
        <v>1.18342</v>
      </c>
      <c r="AA71" s="11">
        <v>1.188964</v>
      </c>
      <c r="AB71" s="11">
        <v>1.185353</v>
      </c>
    </row>
    <row r="72" spans="2:28" ht="21.75">
      <c r="B72" s="1"/>
      <c r="C72" s="1"/>
      <c r="F72" s="26"/>
      <c r="G72" s="26"/>
      <c r="H72" s="43"/>
      <c r="I72" s="26"/>
      <c r="W72" s="11">
        <f t="shared" si="3"/>
        <v>15</v>
      </c>
      <c r="X72" s="11">
        <v>1.186287</v>
      </c>
      <c r="Y72" s="11">
        <v>1.187199</v>
      </c>
      <c r="Z72" s="11">
        <v>1.188091</v>
      </c>
      <c r="AA72" s="11">
        <v>1.193056</v>
      </c>
      <c r="AB72" s="11">
        <v>1.189818</v>
      </c>
    </row>
    <row r="73" spans="2:28" ht="21.75">
      <c r="B73" s="1"/>
      <c r="C73" s="1"/>
      <c r="F73" s="26"/>
      <c r="G73" s="26"/>
      <c r="H73" s="43"/>
      <c r="I73" s="26"/>
      <c r="W73" s="11">
        <f t="shared" si="3"/>
        <v>16</v>
      </c>
      <c r="X73" s="11">
        <v>1.190653</v>
      </c>
      <c r="Y73" s="11">
        <v>1.191471</v>
      </c>
      <c r="Z73" s="11">
        <v>1.192272</v>
      </c>
      <c r="AA73" s="11">
        <v>1.196747</v>
      </c>
      <c r="AB73" s="11">
        <v>1.193824</v>
      </c>
    </row>
    <row r="74" spans="2:28" ht="21.75">
      <c r="B74" s="1"/>
      <c r="C74" s="1"/>
      <c r="F74" s="26"/>
      <c r="G74" s="26"/>
      <c r="H74" s="43"/>
      <c r="I74" s="26"/>
      <c r="W74" s="11">
        <f t="shared" si="3"/>
        <v>17</v>
      </c>
      <c r="X74" s="11">
        <v>1.194577</v>
      </c>
      <c r="Y74" s="11">
        <v>1.195315</v>
      </c>
      <c r="Z74" s="11">
        <v>1.196038</v>
      </c>
      <c r="AA74" s="11">
        <v>1.22298</v>
      </c>
      <c r="AB74" s="11">
        <v>1.197443</v>
      </c>
    </row>
    <row r="75" spans="2:28" ht="21.75">
      <c r="B75" s="1"/>
      <c r="C75" s="1"/>
      <c r="F75" s="26"/>
      <c r="G75" s="26"/>
      <c r="H75" s="44"/>
      <c r="I75" s="26"/>
      <c r="W75" s="11">
        <f t="shared" si="3"/>
        <v>18</v>
      </c>
      <c r="X75" s="11">
        <v>1.198126</v>
      </c>
      <c r="Y75" s="11">
        <v>1.198795</v>
      </c>
      <c r="Z75" s="11">
        <v>1.199453</v>
      </c>
      <c r="AA75" s="11">
        <v>1.203154</v>
      </c>
      <c r="AB75" s="11">
        <v>1.200731</v>
      </c>
    </row>
    <row r="76" spans="2:28" ht="21.75">
      <c r="B76" s="1"/>
      <c r="C76" s="1"/>
      <c r="F76" s="26"/>
      <c r="G76" s="26"/>
      <c r="H76" s="26"/>
      <c r="I76" s="26"/>
      <c r="W76" s="11">
        <f t="shared" si="3"/>
        <v>19</v>
      </c>
      <c r="X76" s="11">
        <v>1.201353</v>
      </c>
      <c r="Y76" s="11">
        <v>1.201964</v>
      </c>
      <c r="Z76" s="11">
        <v>1.202564</v>
      </c>
      <c r="AA76" s="11">
        <v>1.205956</v>
      </c>
      <c r="AB76" s="11">
        <v>1.203734</v>
      </c>
    </row>
    <row r="77" spans="2:28" ht="21.75">
      <c r="B77" s="1"/>
      <c r="C77" s="1"/>
      <c r="F77" s="26"/>
      <c r="G77" s="26"/>
      <c r="H77" s="26"/>
      <c r="I77" s="26"/>
      <c r="W77" s="11">
        <f t="shared" si="3"/>
        <v>20</v>
      </c>
      <c r="X77" s="11">
        <v>1.204304</v>
      </c>
      <c r="Y77" s="11">
        <v>1.204864</v>
      </c>
      <c r="Z77" s="11">
        <v>1.205414</v>
      </c>
      <c r="AA77" s="11">
        <v>1.208535</v>
      </c>
      <c r="AB77" s="11">
        <v>1.206489</v>
      </c>
    </row>
    <row r="78" spans="1:28" ht="21.75">
      <c r="A78" s="37">
        <f>ROUND(U3/5,0)</f>
        <v>2</v>
      </c>
      <c r="B78" s="1"/>
      <c r="C78" s="1"/>
      <c r="D78" s="38">
        <f>+A78+1</f>
        <v>3</v>
      </c>
      <c r="F78" s="26"/>
      <c r="G78" s="26"/>
      <c r="H78" s="26"/>
      <c r="I78" s="26"/>
      <c r="W78" s="11">
        <f t="shared" si="3"/>
        <v>21</v>
      </c>
      <c r="X78" s="11">
        <v>1.207013</v>
      </c>
      <c r="Y78" s="11">
        <v>1.207528</v>
      </c>
      <c r="Z78" s="11">
        <v>1.208036</v>
      </c>
      <c r="AA78" s="11">
        <v>1.210919</v>
      </c>
      <c r="AB78" s="11">
        <v>1.209027</v>
      </c>
    </row>
    <row r="79" spans="1:28" ht="21.75">
      <c r="A79" s="37">
        <f>U3-((A78-1)*5)</f>
        <v>6</v>
      </c>
      <c r="B79" s="1"/>
      <c r="C79" s="1"/>
      <c r="F79" s="26"/>
      <c r="G79" s="26"/>
      <c r="H79" s="26"/>
      <c r="I79" s="26"/>
      <c r="W79" s="11">
        <f t="shared" si="3"/>
        <v>22</v>
      </c>
      <c r="X79" s="11">
        <v>1.209511</v>
      </c>
      <c r="Y79" s="11">
        <v>1.209987</v>
      </c>
      <c r="Z79" s="11">
        <v>1.210487</v>
      </c>
      <c r="AA79" s="11">
        <v>1.210129</v>
      </c>
      <c r="AB79" s="11">
        <v>1.211374</v>
      </c>
    </row>
    <row r="80" spans="1:28" ht="21.75">
      <c r="A80" s="37" t="s">
        <v>13</v>
      </c>
      <c r="B80" s="39">
        <f>IF($A$79&gt;=6,VLOOKUP($D$78,$W$3:$AB$38,$A$79-4),VLOOKUP($A$78,$W$3:$AB$38,$A$79+1))</f>
        <v>0.499614</v>
      </c>
      <c r="C80" s="39"/>
      <c r="F80" s="26"/>
      <c r="G80" s="26"/>
      <c r="H80" s="26"/>
      <c r="I80" s="26"/>
      <c r="W80" s="11">
        <f t="shared" si="3"/>
        <v>23</v>
      </c>
      <c r="X80" s="11">
        <v>1.211823</v>
      </c>
      <c r="Y80" s="11">
        <v>1.212265</v>
      </c>
      <c r="Z80" s="11">
        <v>1.2127</v>
      </c>
      <c r="AA80" s="11">
        <v>1.215186</v>
      </c>
      <c r="AB80" s="11">
        <v>1.213552</v>
      </c>
    </row>
    <row r="81" spans="1:28" ht="21.75">
      <c r="A81" s="37" t="s">
        <v>14</v>
      </c>
      <c r="B81" s="39">
        <f>IF($A$79&gt;=6,VLOOKUP($D$78,$W$58:$AB$97,$A$79-4),VLOOKUP($A$78,$W$58:$AB$97,$A$79+1))</f>
        <v>0.96758</v>
      </c>
      <c r="C81" s="39"/>
      <c r="F81" s="26"/>
      <c r="G81" s="26"/>
      <c r="H81" s="26"/>
      <c r="I81" s="26"/>
      <c r="W81" s="11">
        <f t="shared" si="3"/>
        <v>24</v>
      </c>
      <c r="X81" s="11">
        <v>1.213969</v>
      </c>
      <c r="Y81" s="11">
        <v>1.214381</v>
      </c>
      <c r="Z81" s="11">
        <v>1.214786</v>
      </c>
      <c r="AA81" s="11">
        <v>1.21855</v>
      </c>
      <c r="AB81" s="11">
        <v>1.21558</v>
      </c>
    </row>
    <row r="82" spans="2:28" ht="21.75">
      <c r="B82" s="1"/>
      <c r="C82" s="1"/>
      <c r="F82" s="26"/>
      <c r="G82" s="26"/>
      <c r="H82" s="26"/>
      <c r="I82" s="26"/>
      <c r="W82" s="11">
        <f t="shared" si="3"/>
        <v>25</v>
      </c>
      <c r="X82" s="11">
        <v>1.216353</v>
      </c>
      <c r="Y82" s="11">
        <v>1.217105</v>
      </c>
      <c r="Z82" s="11">
        <v>1.217837</v>
      </c>
      <c r="AA82" s="11">
        <v>1.221858</v>
      </c>
      <c r="AB82" s="11">
        <v>1.219245</v>
      </c>
    </row>
    <row r="83" spans="1:28" ht="21.75">
      <c r="A83" s="37" t="s">
        <v>15</v>
      </c>
      <c r="B83" s="40">
        <f>B81/U6</f>
        <v>0.0842474960718076</v>
      </c>
      <c r="C83" s="40"/>
      <c r="F83" s="26"/>
      <c r="G83" s="26"/>
      <c r="H83" s="26"/>
      <c r="I83" s="26"/>
      <c r="W83" s="11">
        <f t="shared" si="3"/>
        <v>26</v>
      </c>
      <c r="X83" s="11">
        <v>1.219923</v>
      </c>
      <c r="Y83" s="11">
        <v>1.220584</v>
      </c>
      <c r="Z83" s="11">
        <v>1.221229</v>
      </c>
      <c r="AA83" s="11">
        <v>1.224972</v>
      </c>
      <c r="AB83" s="11">
        <v>1.222473</v>
      </c>
    </row>
    <row r="84" spans="1:28" ht="21.75">
      <c r="A84" s="37" t="s">
        <v>16</v>
      </c>
      <c r="B84" s="40">
        <f>U4-(B80/B83)</f>
        <v>41.033323614944614</v>
      </c>
      <c r="C84" s="40"/>
      <c r="F84" s="26"/>
      <c r="G84" s="26"/>
      <c r="H84" s="26"/>
      <c r="I84" s="26"/>
      <c r="W84" s="11">
        <f t="shared" si="3"/>
        <v>27</v>
      </c>
      <c r="X84" s="11">
        <v>1.223073</v>
      </c>
      <c r="Y84" s="11">
        <v>1.222659</v>
      </c>
      <c r="Z84" s="11">
        <v>1.224232</v>
      </c>
      <c r="AA84" s="11">
        <v>1.230219</v>
      </c>
      <c r="AB84" s="11">
        <v>1.22534</v>
      </c>
    </row>
    <row r="85" spans="2:28" ht="21.75">
      <c r="B85" s="1"/>
      <c r="C85" s="1"/>
      <c r="F85" s="26"/>
      <c r="G85" s="26"/>
      <c r="H85" s="26"/>
      <c r="I85" s="26"/>
      <c r="W85" s="11">
        <f t="shared" si="3"/>
        <v>28</v>
      </c>
      <c r="X85" s="11">
        <v>1.226657</v>
      </c>
      <c r="Y85" s="11">
        <v>1.227906</v>
      </c>
      <c r="Z85" s="11">
        <v>1.229092</v>
      </c>
      <c r="AA85" s="11">
        <v>1.235121</v>
      </c>
      <c r="AB85" s="11">
        <v>1.231292</v>
      </c>
    </row>
    <row r="86" spans="2:28" ht="21.75">
      <c r="B86" s="1"/>
      <c r="C86" s="1"/>
      <c r="F86" s="26"/>
      <c r="G86" s="26"/>
      <c r="H86" s="26"/>
      <c r="I86" s="26"/>
      <c r="W86" s="11">
        <f t="shared" si="3"/>
        <v>29</v>
      </c>
      <c r="X86" s="11">
        <v>1.232316</v>
      </c>
      <c r="Y86" s="11">
        <v>1.233293</v>
      </c>
      <c r="Z86" s="11">
        <v>1.234227</v>
      </c>
      <c r="AA86" s="11">
        <v>1.235121</v>
      </c>
      <c r="AB86" s="11">
        <v>1.235977</v>
      </c>
    </row>
    <row r="87" spans="2:28" ht="21.75">
      <c r="B87" s="1"/>
      <c r="C87" s="1"/>
      <c r="F87" s="26"/>
      <c r="G87" s="26"/>
      <c r="H87" s="26"/>
      <c r="I87" s="26"/>
      <c r="W87" s="11">
        <f t="shared" si="3"/>
        <v>30</v>
      </c>
      <c r="X87" s="11">
        <v>1.236799</v>
      </c>
      <c r="Y87" s="11">
        <v>1.237587</v>
      </c>
      <c r="Z87" s="11">
        <v>1.238345</v>
      </c>
      <c r="AA87" s="11">
        <v>1.239074</v>
      </c>
      <c r="AB87" s="11">
        <v>1.239775</v>
      </c>
    </row>
    <row r="88" spans="2:28" ht="21.75">
      <c r="B88" s="1"/>
      <c r="C88" s="1"/>
      <c r="U88" s="41"/>
      <c r="W88" s="11">
        <f t="shared" si="3"/>
        <v>31</v>
      </c>
      <c r="X88" s="11">
        <v>1.240451</v>
      </c>
      <c r="Y88" s="11">
        <v>1.241102</v>
      </c>
      <c r="Z88" s="11">
        <v>1.241731</v>
      </c>
      <c r="AA88" s="11">
        <v>1.242338</v>
      </c>
      <c r="AB88" s="11">
        <v>1.242924</v>
      </c>
    </row>
    <row r="89" spans="2:28" ht="21.75">
      <c r="B89" s="1"/>
      <c r="C89" s="1"/>
      <c r="W89" s="11">
        <f t="shared" si="3"/>
        <v>32</v>
      </c>
      <c r="X89" s="11">
        <v>1.243492</v>
      </c>
      <c r="Y89" s="11">
        <v>1.24404</v>
      </c>
      <c r="Z89" s="11">
        <v>1.244571</v>
      </c>
      <c r="AA89" s="11">
        <v>1.245086</v>
      </c>
      <c r="AB89" s="11">
        <v>1.245585</v>
      </c>
    </row>
    <row r="90" spans="2:28" ht="21.75">
      <c r="B90" s="1"/>
      <c r="C90" s="1"/>
      <c r="W90" s="11">
        <f t="shared" si="3"/>
        <v>33</v>
      </c>
      <c r="X90" s="11">
        <v>1.246068</v>
      </c>
      <c r="Y90" s="11">
        <v>1.246538</v>
      </c>
      <c r="Z90" s="11">
        <v>1.246993</v>
      </c>
      <c r="AA90" s="11">
        <v>1.247436</v>
      </c>
      <c r="AB90" s="11">
        <v>1.247866</v>
      </c>
    </row>
    <row r="91" spans="2:28" ht="21.75">
      <c r="B91" s="1"/>
      <c r="C91" s="1"/>
      <c r="W91" s="11">
        <f t="shared" si="3"/>
        <v>34</v>
      </c>
      <c r="X91" s="11">
        <v>1.248691</v>
      </c>
      <c r="Y91" s="11">
        <v>1.249472</v>
      </c>
      <c r="Z91" s="11">
        <v>1.250213</v>
      </c>
      <c r="AA91" s="11">
        <v>1.250916</v>
      </c>
      <c r="AB91" s="11">
        <v>1.251586</v>
      </c>
    </row>
    <row r="92" spans="2:28" ht="21.75">
      <c r="B92" s="1"/>
      <c r="C92" s="1"/>
      <c r="W92" s="11">
        <f t="shared" si="3"/>
        <v>35</v>
      </c>
      <c r="X92" s="11">
        <v>1.252224</v>
      </c>
      <c r="Y92" s="11">
        <v>1.252832</v>
      </c>
      <c r="Z92" s="11">
        <v>1.253413</v>
      </c>
      <c r="AA92" s="11">
        <v>1.253969</v>
      </c>
      <c r="AB92" s="11">
        <v>1.254501</v>
      </c>
    </row>
    <row r="93" spans="2:28" ht="21.75">
      <c r="B93" s="1"/>
      <c r="C93" s="1"/>
      <c r="W93" s="11">
        <f t="shared" si="3"/>
        <v>36</v>
      </c>
      <c r="X93" s="11">
        <v>1.25501</v>
      </c>
      <c r="Y93" s="11">
        <v>1.255499</v>
      </c>
      <c r="Z93" s="11">
        <v>1.255969</v>
      </c>
      <c r="AA93" s="11">
        <v>1.25642</v>
      </c>
      <c r="AB93" s="11">
        <v>1.256854</v>
      </c>
    </row>
    <row r="94" spans="2:28" ht="21.75">
      <c r="B94" s="1"/>
      <c r="C94" s="1"/>
      <c r="W94" s="11">
        <f t="shared" si="3"/>
        <v>37</v>
      </c>
      <c r="X94" s="11">
        <v>1.257272</v>
      </c>
      <c r="Y94" s="11">
        <v>1.257675</v>
      </c>
      <c r="Z94" s="11">
        <v>2.258064</v>
      </c>
      <c r="AA94" s="11">
        <v>1.258438</v>
      </c>
      <c r="AB94" s="11">
        <v>1.2588</v>
      </c>
    </row>
    <row r="95" spans="2:28" ht="21.75">
      <c r="B95" s="1"/>
      <c r="C95" s="1"/>
      <c r="W95" s="11">
        <f t="shared" si="3"/>
        <v>38</v>
      </c>
      <c r="X95" s="11">
        <v>1.259653</v>
      </c>
      <c r="Y95" s="11">
        <v>1.260439</v>
      </c>
      <c r="Z95" s="11">
        <v>1.261167</v>
      </c>
      <c r="AA95" s="11">
        <v>1.261841</v>
      </c>
      <c r="AB95" s="11">
        <v>1.263056</v>
      </c>
    </row>
    <row r="96" spans="2:28" ht="21.75">
      <c r="B96" s="1"/>
      <c r="C96" s="1"/>
      <c r="W96" s="11">
        <f t="shared" si="3"/>
        <v>39</v>
      </c>
      <c r="X96" s="11">
        <v>1.26412</v>
      </c>
      <c r="Y96" s="11">
        <v>1.265061</v>
      </c>
      <c r="Z96" s="11">
        <v>1.265899</v>
      </c>
      <c r="AA96" s="11">
        <v>1.266651</v>
      </c>
      <c r="AB96" s="11">
        <v>1.267331</v>
      </c>
    </row>
    <row r="97" spans="2:26" ht="21.75">
      <c r="B97" s="1"/>
      <c r="C97" s="1"/>
      <c r="W97" s="11">
        <v>40</v>
      </c>
      <c r="X97" s="11">
        <v>1.267948</v>
      </c>
      <c r="Y97" s="11">
        <v>1.268511</v>
      </c>
      <c r="Z97" s="11">
        <v>1.28255</v>
      </c>
    </row>
    <row r="98" spans="2:3" ht="21.75">
      <c r="B98" s="1"/>
      <c r="C98" s="1"/>
    </row>
    <row r="99" spans="2:3" ht="21.75">
      <c r="B99" s="1"/>
      <c r="C99" s="1"/>
    </row>
    <row r="100" spans="2:3" ht="21.75">
      <c r="B100" s="1"/>
      <c r="C100" s="1"/>
    </row>
    <row r="101" spans="2:3" ht="21.75">
      <c r="B101" s="1"/>
      <c r="C101" s="1"/>
    </row>
  </sheetData>
  <mergeCells count="4">
    <mergeCell ref="E32:G32"/>
    <mergeCell ref="E31:G31"/>
    <mergeCell ref="A9:B9"/>
    <mergeCell ref="A8:B8"/>
  </mergeCells>
  <printOptions/>
  <pageMargins left="0.21" right="0.12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4"/>
  </sheetPr>
  <dimension ref="A1:AB101"/>
  <sheetViews>
    <sheetView workbookViewId="0" topLeftCell="A16">
      <selection activeCell="T28" sqref="T28"/>
    </sheetView>
  </sheetViews>
  <sheetFormatPr defaultColWidth="9.140625" defaultRowHeight="12.75"/>
  <cols>
    <col min="1" max="1" width="12.00390625" style="1" customWidth="1"/>
    <col min="2" max="2" width="8.57421875" style="2" customWidth="1"/>
    <col min="3" max="3" width="0.9921875" style="2" customWidth="1"/>
    <col min="4" max="4" width="5.57421875" style="1" customWidth="1"/>
    <col min="5" max="17" width="5.57421875" style="2" customWidth="1"/>
    <col min="18" max="18" width="6.7109375" style="2" customWidth="1"/>
    <col min="19" max="20" width="9.140625" style="2" customWidth="1"/>
    <col min="21" max="21" width="10.7109375" style="2" customWidth="1"/>
    <col min="22" max="16384" width="9.140625" style="2" customWidth="1"/>
  </cols>
  <sheetData>
    <row r="1" spans="3:24" ht="22.5" customHeight="1">
      <c r="C1" s="3"/>
      <c r="D1" s="4" t="s">
        <v>0</v>
      </c>
      <c r="E1" s="4" t="s">
        <v>0</v>
      </c>
      <c r="J1" s="5" t="s">
        <v>0</v>
      </c>
      <c r="K1" s="6"/>
      <c r="R1" s="87"/>
      <c r="S1" s="88" t="s">
        <v>2</v>
      </c>
      <c r="T1" s="87"/>
      <c r="U1" s="87"/>
      <c r="V1" s="89"/>
      <c r="W1" s="8"/>
      <c r="X1" s="7" t="s">
        <v>3</v>
      </c>
    </row>
    <row r="2" spans="3:24" ht="22.5" customHeight="1">
      <c r="C2" s="9"/>
      <c r="D2" s="4" t="s">
        <v>0</v>
      </c>
      <c r="E2" s="4" t="s">
        <v>0</v>
      </c>
      <c r="J2" s="5" t="s">
        <v>0</v>
      </c>
      <c r="K2" s="6"/>
      <c r="R2" s="87"/>
      <c r="S2" s="88" t="s">
        <v>4</v>
      </c>
      <c r="T2" s="87"/>
      <c r="U2" s="87"/>
      <c r="V2" s="89"/>
      <c r="W2" s="8"/>
      <c r="X2" s="8"/>
    </row>
    <row r="3" spans="3:28" ht="22.5" customHeight="1">
      <c r="C3" s="10"/>
      <c r="D3" s="4" t="s">
        <v>0</v>
      </c>
      <c r="E3" s="4" t="s">
        <v>0</v>
      </c>
      <c r="F3" s="2" t="s">
        <v>0</v>
      </c>
      <c r="G3" s="2" t="s">
        <v>0</v>
      </c>
      <c r="H3" s="2" t="s">
        <v>0</v>
      </c>
      <c r="J3" s="5" t="s">
        <v>0</v>
      </c>
      <c r="K3" s="6"/>
      <c r="L3" s="11" t="s">
        <v>0</v>
      </c>
      <c r="R3" s="87"/>
      <c r="S3" s="88" t="s">
        <v>5</v>
      </c>
      <c r="T3" s="87"/>
      <c r="U3" s="90">
        <f>COUNT(H41:H51)</f>
        <v>11</v>
      </c>
      <c r="V3" s="87"/>
      <c r="W3" s="12">
        <v>1</v>
      </c>
      <c r="X3" s="13">
        <v>0.366513</v>
      </c>
      <c r="Y3" s="13">
        <v>0.404336</v>
      </c>
      <c r="Z3" s="13">
        <v>0.428593</v>
      </c>
      <c r="AA3" s="13">
        <v>0.445801</v>
      </c>
      <c r="AB3" s="13">
        <v>0.457994</v>
      </c>
    </row>
    <row r="4" spans="6:28" ht="21" customHeight="1">
      <c r="F4" s="2" t="s">
        <v>0</v>
      </c>
      <c r="G4" s="2" t="s">
        <v>0</v>
      </c>
      <c r="H4" s="2" t="s">
        <v>0</v>
      </c>
      <c r="J4" s="5" t="s">
        <v>0</v>
      </c>
      <c r="K4" s="6"/>
      <c r="L4" s="14" t="s">
        <v>0</v>
      </c>
      <c r="R4" s="87"/>
      <c r="S4" s="88" t="s">
        <v>6</v>
      </c>
      <c r="T4" s="87"/>
      <c r="U4" s="91">
        <f>AVERAGE(H41:H51)</f>
        <v>54.809090909090905</v>
      </c>
      <c r="V4" s="87"/>
      <c r="W4" s="12">
        <f>W3+1</f>
        <v>2</v>
      </c>
      <c r="X4" s="13">
        <v>0.469032</v>
      </c>
      <c r="Y4" s="13">
        <v>0.477353</v>
      </c>
      <c r="Z4" s="13">
        <v>0.484278</v>
      </c>
      <c r="AA4" s="13">
        <v>0.490151</v>
      </c>
      <c r="AB4" s="13">
        <v>0.495207</v>
      </c>
    </row>
    <row r="5" spans="10:28" ht="21" customHeight="1">
      <c r="J5" s="5" t="s">
        <v>0</v>
      </c>
      <c r="K5" s="6"/>
      <c r="L5" s="14" t="s">
        <v>0</v>
      </c>
      <c r="R5" s="87"/>
      <c r="S5" s="88" t="s">
        <v>7</v>
      </c>
      <c r="T5" s="87"/>
      <c r="U5" s="91">
        <f>(VAR(H41:H51))</f>
        <v>177.24490909090892</v>
      </c>
      <c r="V5" s="87"/>
      <c r="W5" s="12">
        <f>W4+1</f>
        <v>3</v>
      </c>
      <c r="X5" s="13">
        <v>0.499614</v>
      </c>
      <c r="Y5" s="13">
        <v>0.503498</v>
      </c>
      <c r="Z5" s="13">
        <v>0.506951</v>
      </c>
      <c r="AA5" s="13">
        <v>0.510045</v>
      </c>
      <c r="AB5" s="13">
        <v>0.512836</v>
      </c>
    </row>
    <row r="6" spans="10:28" ht="21" customHeight="1">
      <c r="J6" s="5" t="s">
        <v>8</v>
      </c>
      <c r="K6" s="6"/>
      <c r="L6" s="14" t="s">
        <v>0</v>
      </c>
      <c r="R6" s="87"/>
      <c r="S6" s="88" t="s">
        <v>9</v>
      </c>
      <c r="T6" s="87"/>
      <c r="U6" s="91">
        <f>STDEV(H41:H51)</f>
        <v>13.313335761217356</v>
      </c>
      <c r="V6" s="87"/>
      <c r="W6" s="12">
        <f>W5+1</f>
        <v>4</v>
      </c>
      <c r="X6" s="13">
        <v>0.515369</v>
      </c>
      <c r="Y6" s="13">
        <v>0.51768</v>
      </c>
      <c r="Z6" s="13">
        <v>0.519798</v>
      </c>
      <c r="AA6" s="13">
        <v>0.521749</v>
      </c>
      <c r="AB6" s="13">
        <v>0.523552</v>
      </c>
    </row>
    <row r="7" spans="18:28" ht="21" customHeight="1">
      <c r="R7" s="87"/>
      <c r="S7" s="87"/>
      <c r="T7" s="87"/>
      <c r="U7" s="87"/>
      <c r="V7" s="87"/>
      <c r="W7" s="12">
        <f>W6+1</f>
        <v>5</v>
      </c>
      <c r="X7" s="13">
        <v>0.525224</v>
      </c>
      <c r="Y7" s="13">
        <v>0.526779</v>
      </c>
      <c r="Z7" s="13">
        <v>0.528231</v>
      </c>
      <c r="AA7" s="13">
        <v>0.52959</v>
      </c>
      <c r="AB7" s="13">
        <v>0.530864</v>
      </c>
    </row>
    <row r="8" spans="1:28" ht="21" customHeight="1">
      <c r="A8" s="103" t="s">
        <v>22</v>
      </c>
      <c r="B8" s="104"/>
      <c r="C8" s="46"/>
      <c r="D8" s="46"/>
      <c r="E8" s="46"/>
      <c r="R8" s="87"/>
      <c r="S8" s="87"/>
      <c r="T8" s="87"/>
      <c r="U8" s="87"/>
      <c r="V8" s="87"/>
      <c r="W8" s="12">
        <v>6</v>
      </c>
      <c r="X8" s="13">
        <v>0.532062</v>
      </c>
      <c r="Y8" s="13">
        <v>0.533191</v>
      </c>
      <c r="Z8" s="13">
        <v>0.534257</v>
      </c>
      <c r="AA8" s="13">
        <v>0.535266</v>
      </c>
      <c r="AB8" s="13">
        <v>0.536221</v>
      </c>
    </row>
    <row r="9" spans="1:28" ht="21" customHeight="1">
      <c r="A9" s="101" t="s">
        <v>24</v>
      </c>
      <c r="B9" s="102"/>
      <c r="C9" s="47"/>
      <c r="D9" s="47"/>
      <c r="E9" s="47"/>
      <c r="R9" s="87"/>
      <c r="S9" s="87"/>
      <c r="T9" s="87" t="s">
        <v>18</v>
      </c>
      <c r="U9" s="92">
        <f>+B80</f>
        <v>0.499614</v>
      </c>
      <c r="V9" s="87"/>
      <c r="W9" s="12">
        <f aca="true" t="shared" si="0" ref="W9:W38">W8+1</f>
        <v>7</v>
      </c>
      <c r="X9" s="13">
        <v>0.541053</v>
      </c>
      <c r="Y9" s="13">
        <v>0.53799</v>
      </c>
      <c r="Z9" s="13">
        <v>0.538811</v>
      </c>
      <c r="AA9" s="13">
        <v>0.539593</v>
      </c>
      <c r="AB9" s="13">
        <v>0.54034</v>
      </c>
    </row>
    <row r="10" spans="1:28" ht="21.75">
      <c r="A10" s="77" t="s">
        <v>1</v>
      </c>
      <c r="B10" s="78" t="s">
        <v>17</v>
      </c>
      <c r="C10" s="10"/>
      <c r="D10" s="45"/>
      <c r="E10" s="9"/>
      <c r="R10" s="87"/>
      <c r="S10" s="87"/>
      <c r="T10" s="87" t="s">
        <v>19</v>
      </c>
      <c r="U10" s="92">
        <f>+B81</f>
        <v>0.96758</v>
      </c>
      <c r="V10" s="87"/>
      <c r="W10" s="12">
        <f t="shared" si="0"/>
        <v>8</v>
      </c>
      <c r="X10" s="13">
        <v>0.541053</v>
      </c>
      <c r="Y10" s="13">
        <v>0.541736</v>
      </c>
      <c r="Z10" s="13">
        <v>0.54239</v>
      </c>
      <c r="AA10" s="13">
        <v>0.543018</v>
      </c>
      <c r="AB10" s="13">
        <v>0.54362</v>
      </c>
    </row>
    <row r="11" spans="1:28" ht="21" customHeight="1">
      <c r="A11" s="83">
        <v>2540</v>
      </c>
      <c r="B11" s="79">
        <v>49.2</v>
      </c>
      <c r="C11" s="10"/>
      <c r="D11" s="25"/>
      <c r="E11" s="42"/>
      <c r="R11" s="87"/>
      <c r="S11" s="87"/>
      <c r="T11" s="87"/>
      <c r="U11" s="87"/>
      <c r="V11" s="87"/>
      <c r="W11" s="12">
        <f t="shared" si="0"/>
        <v>9</v>
      </c>
      <c r="X11" s="13">
        <v>0.544198</v>
      </c>
      <c r="Y11" s="13">
        <v>0.544754</v>
      </c>
      <c r="Z11" s="13">
        <v>0.545289</v>
      </c>
      <c r="AA11" s="13">
        <v>0.545805</v>
      </c>
      <c r="AB11" s="13">
        <v>0.546302</v>
      </c>
    </row>
    <row r="12" spans="1:28" ht="21" customHeight="1">
      <c r="A12" s="84">
        <v>2541</v>
      </c>
      <c r="B12" s="80">
        <v>53.2</v>
      </c>
      <c r="C12" s="10"/>
      <c r="D12" s="25"/>
      <c r="E12" s="42"/>
      <c r="W12" s="12">
        <f t="shared" si="0"/>
        <v>10</v>
      </c>
      <c r="X12" s="13">
        <v>0.546781</v>
      </c>
      <c r="Y12" s="13">
        <v>0.547244</v>
      </c>
      <c r="Z12" s="13">
        <v>0.547691</v>
      </c>
      <c r="AA12" s="13">
        <v>0.548124</v>
      </c>
      <c r="AB12" s="13">
        <v>0.548542</v>
      </c>
    </row>
    <row r="13" spans="1:28" ht="21" customHeight="1">
      <c r="A13" s="84">
        <v>2542</v>
      </c>
      <c r="B13" s="80">
        <v>55.8</v>
      </c>
      <c r="C13" s="10"/>
      <c r="D13" s="25"/>
      <c r="E13" s="42"/>
      <c r="W13" s="12">
        <f t="shared" si="0"/>
        <v>11</v>
      </c>
      <c r="X13" s="13">
        <v>0.548947</v>
      </c>
      <c r="Y13" s="13">
        <v>0.549339</v>
      </c>
      <c r="Z13" s="13">
        <v>0.549719</v>
      </c>
      <c r="AA13" s="13">
        <v>0.550087</v>
      </c>
      <c r="AB13" s="13">
        <v>0.550445</v>
      </c>
    </row>
    <row r="14" spans="1:28" ht="21" customHeight="1">
      <c r="A14" s="84">
        <v>2543</v>
      </c>
      <c r="B14" s="80">
        <v>40.3</v>
      </c>
      <c r="C14" s="10"/>
      <c r="D14" s="25"/>
      <c r="E14" s="42"/>
      <c r="W14" s="12">
        <f t="shared" si="0"/>
        <v>12</v>
      </c>
      <c r="X14" s="13">
        <v>0.550792</v>
      </c>
      <c r="Y14" s="13">
        <v>0.551128</v>
      </c>
      <c r="Z14" s="13">
        <v>0.551456</v>
      </c>
      <c r="AA14" s="13">
        <v>0.551774</v>
      </c>
      <c r="AB14" s="13">
        <v>0.552084</v>
      </c>
    </row>
    <row r="15" spans="1:28" ht="21" customHeight="1">
      <c r="A15" s="84">
        <v>2544</v>
      </c>
      <c r="B15" s="80">
        <v>44.8</v>
      </c>
      <c r="C15" s="10"/>
      <c r="D15" s="25"/>
      <c r="E15" s="42"/>
      <c r="W15" s="12">
        <f t="shared" si="0"/>
        <v>13</v>
      </c>
      <c r="X15" s="13">
        <v>0.552385</v>
      </c>
      <c r="Y15" s="13">
        <v>0.552678</v>
      </c>
      <c r="Z15" s="13">
        <v>0.552963</v>
      </c>
      <c r="AA15" s="13">
        <v>0.553241</v>
      </c>
      <c r="AB15" s="13">
        <v>0.553513</v>
      </c>
    </row>
    <row r="16" spans="1:28" ht="21" customHeight="1">
      <c r="A16" s="84">
        <v>2545</v>
      </c>
      <c r="B16" s="80">
        <v>82</v>
      </c>
      <c r="C16" s="10"/>
      <c r="D16" s="25"/>
      <c r="E16" s="42"/>
      <c r="W16" s="12">
        <f t="shared" si="0"/>
        <v>14</v>
      </c>
      <c r="X16" s="13">
        <v>0.553776</v>
      </c>
      <c r="Y16" s="13">
        <v>0.554034</v>
      </c>
      <c r="Z16" s="13">
        <v>0.554285</v>
      </c>
      <c r="AA16" s="13">
        <v>0.55453</v>
      </c>
      <c r="AB16" s="13">
        <v>0.55477</v>
      </c>
    </row>
    <row r="17" spans="1:28" ht="21" customHeight="1">
      <c r="A17" s="84">
        <v>2546</v>
      </c>
      <c r="B17" s="80">
        <v>46.8</v>
      </c>
      <c r="C17" s="10"/>
      <c r="D17" s="25"/>
      <c r="E17" s="42"/>
      <c r="W17" s="12">
        <f t="shared" si="0"/>
        <v>15</v>
      </c>
      <c r="X17" s="13">
        <v>0.555004</v>
      </c>
      <c r="Y17" s="13">
        <v>0.555232</v>
      </c>
      <c r="Z17" s="13">
        <v>0.555455</v>
      </c>
      <c r="AA17" s="13">
        <v>0.555673</v>
      </c>
      <c r="AB17" s="13">
        <v>0.555887</v>
      </c>
    </row>
    <row r="18" spans="1:28" ht="21" customHeight="1">
      <c r="A18" s="84">
        <v>2547</v>
      </c>
      <c r="B18" s="80">
        <v>77.4</v>
      </c>
      <c r="C18" s="10"/>
      <c r="D18" s="25"/>
      <c r="E18" s="43"/>
      <c r="W18" s="12">
        <f t="shared" si="0"/>
        <v>16</v>
      </c>
      <c r="X18" s="13">
        <v>0.556095</v>
      </c>
      <c r="Y18" s="13">
        <v>0.556299</v>
      </c>
      <c r="Z18" s="13">
        <v>0.556499</v>
      </c>
      <c r="AA18" s="13">
        <v>0.556695</v>
      </c>
      <c r="AB18" s="13">
        <v>0.556886</v>
      </c>
    </row>
    <row r="19" spans="1:28" ht="21" customHeight="1">
      <c r="A19" s="84">
        <v>2548</v>
      </c>
      <c r="B19" s="80">
        <v>48.6</v>
      </c>
      <c r="C19" s="10"/>
      <c r="D19" s="25"/>
      <c r="E19" s="43"/>
      <c r="W19" s="12">
        <f t="shared" si="0"/>
        <v>17</v>
      </c>
      <c r="X19" s="13">
        <v>0.557073</v>
      </c>
      <c r="Y19" s="13">
        <v>0.557257</v>
      </c>
      <c r="Z19" s="13">
        <v>0.557437</v>
      </c>
      <c r="AA19" s="13">
        <v>0.557613</v>
      </c>
      <c r="AB19" s="13">
        <v>0.557786</v>
      </c>
    </row>
    <row r="20" spans="1:28" ht="21" customHeight="1">
      <c r="A20" s="85">
        <v>2549</v>
      </c>
      <c r="B20" s="81">
        <v>46.8</v>
      </c>
      <c r="C20" s="10"/>
      <c r="D20" s="25"/>
      <c r="E20" s="43"/>
      <c r="W20" s="12">
        <f t="shared" si="0"/>
        <v>18</v>
      </c>
      <c r="X20" s="13">
        <v>0.557955</v>
      </c>
      <c r="Y20" s="13">
        <v>0.558121</v>
      </c>
      <c r="Z20" s="13">
        <v>0.558284</v>
      </c>
      <c r="AA20" s="13">
        <v>0.558444</v>
      </c>
      <c r="AB20" s="13">
        <v>0.558601</v>
      </c>
    </row>
    <row r="21" spans="1:28" ht="21" customHeight="1">
      <c r="A21" s="86">
        <v>2550</v>
      </c>
      <c r="B21" s="82">
        <v>58</v>
      </c>
      <c r="C21" s="10"/>
      <c r="D21" s="25"/>
      <c r="E21" s="43"/>
      <c r="W21" s="12">
        <f t="shared" si="0"/>
        <v>19</v>
      </c>
      <c r="X21" s="13">
        <v>0.558755</v>
      </c>
      <c r="Y21" s="13">
        <v>0.558906</v>
      </c>
      <c r="Z21" s="13">
        <v>0.559055</v>
      </c>
      <c r="AA21" s="13">
        <v>0.559201</v>
      </c>
      <c r="AB21" s="13">
        <v>0.559344</v>
      </c>
    </row>
    <row r="22" spans="1:28" ht="21" customHeight="1">
      <c r="A22" s="25"/>
      <c r="B22" s="42"/>
      <c r="C22" s="10"/>
      <c r="D22" s="25"/>
      <c r="E22" s="43"/>
      <c r="W22" s="12">
        <f t="shared" si="0"/>
        <v>20</v>
      </c>
      <c r="X22" s="13">
        <v>0.559484</v>
      </c>
      <c r="Y22" s="13">
        <v>0.559623</v>
      </c>
      <c r="Z22" s="13">
        <v>0.559758</v>
      </c>
      <c r="AA22" s="13">
        <v>0.559892</v>
      </c>
      <c r="AB22" s="13">
        <v>0.560023</v>
      </c>
    </row>
    <row r="23" spans="1:28" ht="21" customHeight="1">
      <c r="A23" s="25"/>
      <c r="B23" s="42"/>
      <c r="C23" s="10"/>
      <c r="D23" s="25"/>
      <c r="E23" s="43"/>
      <c r="W23" s="12">
        <f t="shared" si="0"/>
        <v>21</v>
      </c>
      <c r="X23" s="13">
        <v>0.560152</v>
      </c>
      <c r="Y23" s="13">
        <v>0.560279</v>
      </c>
      <c r="Z23" s="13">
        <v>0.560404</v>
      </c>
      <c r="AA23" s="13">
        <v>0.560527</v>
      </c>
      <c r="AB23" s="13">
        <v>0.560647</v>
      </c>
    </row>
    <row r="24" spans="1:28" ht="21" customHeight="1">
      <c r="A24" s="25"/>
      <c r="B24" s="42"/>
      <c r="C24" s="10"/>
      <c r="D24" s="25"/>
      <c r="E24" s="43"/>
      <c r="W24" s="12">
        <f t="shared" si="0"/>
        <v>22</v>
      </c>
      <c r="X24" s="13">
        <v>0.560766</v>
      </c>
      <c r="Y24" s="13">
        <v>0.560883</v>
      </c>
      <c r="Z24" s="13">
        <v>0.560998</v>
      </c>
      <c r="AA24" s="13">
        <v>0.561112</v>
      </c>
      <c r="AB24" s="13">
        <v>0.561223</v>
      </c>
    </row>
    <row r="25" spans="1:28" ht="21" customHeight="1">
      <c r="A25" s="25"/>
      <c r="B25" s="42"/>
      <c r="C25" s="10"/>
      <c r="D25" s="25"/>
      <c r="E25" s="43"/>
      <c r="W25" s="12">
        <f t="shared" si="0"/>
        <v>23</v>
      </c>
      <c r="X25" s="13">
        <v>0.561233</v>
      </c>
      <c r="Y25" s="13">
        <v>0.561441</v>
      </c>
      <c r="Z25" s="13">
        <v>0.561548</v>
      </c>
      <c r="AA25" s="13">
        <v>0.561653</v>
      </c>
      <c r="AB25" s="13">
        <v>0.561756</v>
      </c>
    </row>
    <row r="26" spans="1:28" ht="21" customHeight="1">
      <c r="A26" s="25"/>
      <c r="B26" s="42"/>
      <c r="C26" s="10"/>
      <c r="D26" s="25"/>
      <c r="E26" s="43"/>
      <c r="W26" s="12">
        <f t="shared" si="0"/>
        <v>24</v>
      </c>
      <c r="X26" s="13">
        <v>0.561858</v>
      </c>
      <c r="Y26" s="13">
        <v>0.561958</v>
      </c>
      <c r="Z26" s="13">
        <v>0.562057</v>
      </c>
      <c r="AA26" s="13">
        <v>0.562155</v>
      </c>
      <c r="AB26" s="13">
        <v>0.562251</v>
      </c>
    </row>
    <row r="27" spans="1:28" ht="21" customHeight="1">
      <c r="A27" s="25"/>
      <c r="B27" s="42"/>
      <c r="C27" s="10"/>
      <c r="D27" s="25"/>
      <c r="E27" s="44"/>
      <c r="W27" s="12">
        <f t="shared" si="0"/>
        <v>25</v>
      </c>
      <c r="X27" s="13">
        <v>0.562439</v>
      </c>
      <c r="Y27" s="13">
        <v>0.562623</v>
      </c>
      <c r="Z27" s="13">
        <v>0.562801</v>
      </c>
      <c r="AA27" s="13">
        <v>0.562974</v>
      </c>
      <c r="AB27" s="13">
        <v>0.563143</v>
      </c>
    </row>
    <row r="28" spans="1:28" ht="21" customHeight="1">
      <c r="A28" s="25"/>
      <c r="B28" s="42"/>
      <c r="C28" s="10"/>
      <c r="D28" s="25"/>
      <c r="E28" s="26"/>
      <c r="W28" s="12">
        <f t="shared" si="0"/>
        <v>26</v>
      </c>
      <c r="X28" s="13">
        <v>0.563307</v>
      </c>
      <c r="Y28" s="13">
        <v>0.563467</v>
      </c>
      <c r="Z28" s="13">
        <v>0.562624</v>
      </c>
      <c r="AA28" s="13">
        <v>0.563776</v>
      </c>
      <c r="AB28" s="13">
        <v>0.563924</v>
      </c>
    </row>
    <row r="29" spans="3:28" ht="21" customHeight="1">
      <c r="C29" s="21"/>
      <c r="W29" s="12">
        <f t="shared" si="0"/>
        <v>27</v>
      </c>
      <c r="X29" s="13">
        <v>0.564069</v>
      </c>
      <c r="Y29" s="13">
        <v>0.564211</v>
      </c>
      <c r="Z29" s="13">
        <v>0.564349</v>
      </c>
      <c r="AA29" s="13">
        <v>0.564484</v>
      </c>
      <c r="AB29" s="13">
        <v>0.564616</v>
      </c>
    </row>
    <row r="30" spans="3:28" ht="21" customHeight="1">
      <c r="C30" s="21"/>
      <c r="W30" s="12">
        <f t="shared" si="0"/>
        <v>28</v>
      </c>
      <c r="X30" s="13">
        <v>0.564932</v>
      </c>
      <c r="Y30" s="13">
        <v>0.565232</v>
      </c>
      <c r="Z30" s="13">
        <v>0.565516</v>
      </c>
      <c r="AA30" s="13">
        <v>0.565785</v>
      </c>
      <c r="AB30" s="13">
        <v>0.566041</v>
      </c>
    </row>
    <row r="31" spans="5:28" ht="21" customHeight="1">
      <c r="E31" s="98" t="s">
        <v>10</v>
      </c>
      <c r="F31" s="99"/>
      <c r="G31" s="100"/>
      <c r="H31" s="93">
        <v>2</v>
      </c>
      <c r="I31" s="93">
        <v>5</v>
      </c>
      <c r="J31" s="93">
        <v>10</v>
      </c>
      <c r="K31" s="93">
        <v>25</v>
      </c>
      <c r="L31" s="93">
        <v>50</v>
      </c>
      <c r="M31" s="93">
        <v>100</v>
      </c>
      <c r="N31" s="93">
        <v>200</v>
      </c>
      <c r="O31" s="93">
        <v>500</v>
      </c>
      <c r="P31" s="93">
        <v>1000</v>
      </c>
      <c r="Q31" s="51"/>
      <c r="W31" s="12">
        <f t="shared" si="0"/>
        <v>29</v>
      </c>
      <c r="X31" s="13">
        <v>0.566285</v>
      </c>
      <c r="Y31" s="13">
        <v>0.566517</v>
      </c>
      <c r="Z31" s="13">
        <v>0.566739</v>
      </c>
      <c r="AA31" s="13">
        <v>0.566951</v>
      </c>
      <c r="AB31" s="13">
        <v>0.567153</v>
      </c>
    </row>
    <row r="32" spans="5:28" ht="21.75" customHeight="1">
      <c r="E32" s="95" t="s">
        <v>46</v>
      </c>
      <c r="F32" s="96"/>
      <c r="G32" s="97"/>
      <c r="H32" s="94">
        <f aca="true" t="shared" si="1" ref="H32:P32">ROUND((((-LN(-LN(1-1/H31)))+$B$83*$B$84)/$B$83),2)</f>
        <v>52.98</v>
      </c>
      <c r="I32" s="94">
        <f t="shared" si="1"/>
        <v>68.57</v>
      </c>
      <c r="J32" s="94">
        <f t="shared" si="1"/>
        <v>78.9</v>
      </c>
      <c r="K32" s="94">
        <f t="shared" si="1"/>
        <v>91.94</v>
      </c>
      <c r="L32" s="94">
        <f t="shared" si="1"/>
        <v>101.62</v>
      </c>
      <c r="M32" s="94">
        <f t="shared" si="1"/>
        <v>111.23</v>
      </c>
      <c r="N32" s="94">
        <f t="shared" si="1"/>
        <v>120.8</v>
      </c>
      <c r="O32" s="94">
        <f t="shared" si="1"/>
        <v>133.43</v>
      </c>
      <c r="P32" s="94">
        <f t="shared" si="1"/>
        <v>142.97</v>
      </c>
      <c r="Q32" s="52"/>
      <c r="W32" s="12">
        <f t="shared" si="0"/>
        <v>30</v>
      </c>
      <c r="X32" s="13">
        <v>0.567347</v>
      </c>
      <c r="Y32" s="13">
        <v>0.567533</v>
      </c>
      <c r="Z32" s="13">
        <v>0.567711</v>
      </c>
      <c r="AA32" s="13">
        <v>0.567883</v>
      </c>
      <c r="AB32" s="13">
        <v>0.568047</v>
      </c>
    </row>
    <row r="33" spans="3:28" ht="24" customHeight="1">
      <c r="C33" s="21"/>
      <c r="D33" s="22"/>
      <c r="E33" s="23"/>
      <c r="F33" s="23"/>
      <c r="G33" s="23"/>
      <c r="H33" s="23"/>
      <c r="I33" s="23"/>
      <c r="J33" s="23"/>
      <c r="K33" s="23"/>
      <c r="W33" s="12">
        <f t="shared" si="0"/>
        <v>31</v>
      </c>
      <c r="X33" s="13">
        <v>0.568205</v>
      </c>
      <c r="Y33" s="13">
        <v>0.568358</v>
      </c>
      <c r="Z33" s="13">
        <v>0.568505</v>
      </c>
      <c r="AA33" s="13">
        <v>0.568646</v>
      </c>
      <c r="AB33" s="13">
        <v>0.568783</v>
      </c>
    </row>
    <row r="34" spans="3:28" ht="24" customHeight="1">
      <c r="C34" s="21"/>
      <c r="L34" s="23"/>
      <c r="M34" s="23"/>
      <c r="N34" s="23"/>
      <c r="O34" s="23"/>
      <c r="P34" s="23"/>
      <c r="Q34" s="23"/>
      <c r="R34" s="23"/>
      <c r="W34" s="12">
        <f t="shared" si="0"/>
        <v>32</v>
      </c>
      <c r="X34" s="13">
        <v>0.568915</v>
      </c>
      <c r="Y34" s="13">
        <v>0.569042</v>
      </c>
      <c r="Z34" s="13">
        <v>0.569166</v>
      </c>
      <c r="AA34" s="13">
        <v>0.569285</v>
      </c>
      <c r="AB34" s="13">
        <v>0.5694</v>
      </c>
    </row>
    <row r="35" spans="19:28" ht="21.75" customHeight="1">
      <c r="S35" s="24" t="s">
        <v>0</v>
      </c>
      <c r="T35" s="24" t="s">
        <v>0</v>
      </c>
      <c r="W35" s="12">
        <f t="shared" si="0"/>
        <v>33</v>
      </c>
      <c r="X35" s="13">
        <v>0.571552</v>
      </c>
      <c r="Y35" s="13">
        <v>0.571662</v>
      </c>
      <c r="Z35" s="13">
        <v>0.571767</v>
      </c>
      <c r="AA35" s="13">
        <v>0.571868</v>
      </c>
      <c r="AB35" s="13">
        <v>0.571965</v>
      </c>
    </row>
    <row r="36" spans="3:28" ht="21.75">
      <c r="C36" s="21"/>
      <c r="D36" s="25"/>
      <c r="E36" s="26"/>
      <c r="F36" s="26"/>
      <c r="G36" s="26"/>
      <c r="H36" s="26"/>
      <c r="I36" s="27"/>
      <c r="J36" s="26"/>
      <c r="K36" s="26"/>
      <c r="L36" s="26"/>
      <c r="M36" s="26"/>
      <c r="W36" s="12">
        <f t="shared" si="0"/>
        <v>34</v>
      </c>
      <c r="X36" s="13">
        <v>0.572587</v>
      </c>
      <c r="Y36" s="13">
        <v>0.572761</v>
      </c>
      <c r="Z36" s="13">
        <v>0.57292</v>
      </c>
      <c r="AA36" s="13">
        <v>0.573068</v>
      </c>
      <c r="AB36" s="13">
        <v>0.573333</v>
      </c>
    </row>
    <row r="37" spans="3:28" ht="21.75">
      <c r="C37" s="21"/>
      <c r="D37" s="25"/>
      <c r="E37" s="26"/>
      <c r="F37" s="26"/>
      <c r="G37" s="26"/>
      <c r="H37" s="26"/>
      <c r="I37" s="26"/>
      <c r="J37" s="26"/>
      <c r="K37" s="26"/>
      <c r="L37" s="26"/>
      <c r="M37" s="26"/>
      <c r="W37" s="12">
        <f t="shared" si="0"/>
        <v>35</v>
      </c>
      <c r="X37" s="13">
        <v>0.573564</v>
      </c>
      <c r="Y37" s="13">
        <v>0.573767</v>
      </c>
      <c r="Z37" s="13">
        <v>0.573947</v>
      </c>
      <c r="AA37" s="13">
        <v>0.574108</v>
      </c>
      <c r="AB37" s="13">
        <v>0.574253</v>
      </c>
    </row>
    <row r="38" spans="3:28" ht="21.75">
      <c r="C38" s="21"/>
      <c r="G38" s="21"/>
      <c r="H38" s="22" t="s">
        <v>11</v>
      </c>
      <c r="I38" s="23"/>
      <c r="J38" s="23" t="s">
        <v>20</v>
      </c>
      <c r="K38" s="23"/>
      <c r="L38" s="23"/>
      <c r="M38" s="23"/>
      <c r="N38" s="23"/>
      <c r="O38" s="23"/>
      <c r="W38" s="12">
        <f t="shared" si="0"/>
        <v>36</v>
      </c>
      <c r="X38" s="13">
        <v>0.574383</v>
      </c>
      <c r="Y38" s="13">
        <v>0.574502</v>
      </c>
      <c r="Z38" s="13">
        <v>0.577216</v>
      </c>
      <c r="AA38" s="28"/>
      <c r="AB38" s="28"/>
    </row>
    <row r="39" spans="3:26" ht="21.75">
      <c r="C39" s="21"/>
      <c r="W39" s="11"/>
      <c r="X39" s="11"/>
      <c r="Y39" s="11"/>
      <c r="Z39" s="11"/>
    </row>
    <row r="40" spans="3:26" ht="21.75">
      <c r="C40" s="21"/>
      <c r="W40" s="11"/>
      <c r="X40" s="11"/>
      <c r="Y40" s="11"/>
      <c r="Z40" s="11"/>
    </row>
    <row r="41" spans="3:26" ht="21.75">
      <c r="C41" s="21"/>
      <c r="G41" s="17">
        <v>2540</v>
      </c>
      <c r="H41" s="18">
        <f aca="true" t="shared" si="2" ref="H41:H49">B11</f>
        <v>49.2</v>
      </c>
      <c r="W41" s="11"/>
      <c r="X41" s="11"/>
      <c r="Y41" s="11"/>
      <c r="Z41" s="11"/>
    </row>
    <row r="42" spans="2:26" ht="21.75">
      <c r="B42" s="26"/>
      <c r="C42" s="1"/>
      <c r="G42" s="15">
        <v>2541</v>
      </c>
      <c r="H42" s="16">
        <f t="shared" si="2"/>
        <v>53.2</v>
      </c>
      <c r="W42" s="11"/>
      <c r="X42" s="11"/>
      <c r="Y42" s="11"/>
      <c r="Z42" s="11"/>
    </row>
    <row r="43" spans="1:26" ht="21.75">
      <c r="A43" s="29"/>
      <c r="B43" s="25"/>
      <c r="C43" s="1"/>
      <c r="G43" s="15">
        <v>2542</v>
      </c>
      <c r="H43" s="16">
        <f t="shared" si="2"/>
        <v>55.8</v>
      </c>
      <c r="W43" s="11"/>
      <c r="X43" s="11"/>
      <c r="Y43" s="11"/>
      <c r="Z43" s="11"/>
    </row>
    <row r="44" spans="3:26" ht="21.75">
      <c r="C44" s="1"/>
      <c r="G44" s="15">
        <v>2543</v>
      </c>
      <c r="H44" s="16">
        <f t="shared" si="2"/>
        <v>40.3</v>
      </c>
      <c r="W44" s="11"/>
      <c r="X44" s="11"/>
      <c r="Y44" s="11"/>
      <c r="Z44" s="11"/>
    </row>
    <row r="45" spans="3:26" ht="21.75">
      <c r="C45" s="30"/>
      <c r="G45" s="15">
        <v>2544</v>
      </c>
      <c r="H45" s="16">
        <f t="shared" si="2"/>
        <v>44.8</v>
      </c>
      <c r="W45" s="11"/>
      <c r="X45" s="11"/>
      <c r="Y45" s="11"/>
      <c r="Z45" s="11"/>
    </row>
    <row r="46" spans="1:26" ht="21.75">
      <c r="A46" s="31"/>
      <c r="B46" s="30"/>
      <c r="C46" s="30"/>
      <c r="G46" s="15">
        <v>2545</v>
      </c>
      <c r="H46" s="16">
        <f t="shared" si="2"/>
        <v>82</v>
      </c>
      <c r="W46" s="11"/>
      <c r="X46" s="11"/>
      <c r="Y46" s="11"/>
      <c r="Z46" s="11"/>
    </row>
    <row r="47" spans="1:26" ht="21.75">
      <c r="A47" s="31"/>
      <c r="B47" s="30"/>
      <c r="C47" s="30"/>
      <c r="G47" s="15">
        <v>2546</v>
      </c>
      <c r="H47" s="16">
        <f t="shared" si="2"/>
        <v>46.8</v>
      </c>
      <c r="W47" s="11"/>
      <c r="X47" s="11"/>
      <c r="Y47" s="11"/>
      <c r="Z47" s="11"/>
    </row>
    <row r="48" spans="1:26" ht="21.75">
      <c r="A48" s="31"/>
      <c r="B48" s="30"/>
      <c r="C48" s="30"/>
      <c r="G48" s="15">
        <v>2547</v>
      </c>
      <c r="H48" s="16">
        <f t="shared" si="2"/>
        <v>77.4</v>
      </c>
      <c r="W48" s="11"/>
      <c r="X48" s="11"/>
      <c r="Y48" s="11"/>
      <c r="Z48" s="11"/>
    </row>
    <row r="49" spans="1:26" ht="21.75">
      <c r="A49" s="31"/>
      <c r="B49" s="30"/>
      <c r="C49" s="30"/>
      <c r="G49" s="15">
        <v>2548</v>
      </c>
      <c r="H49" s="53">
        <f t="shared" si="2"/>
        <v>48.6</v>
      </c>
      <c r="W49" s="11"/>
      <c r="X49" s="11"/>
      <c r="Y49" s="11"/>
      <c r="Z49" s="11"/>
    </row>
    <row r="50" spans="1:26" ht="21.75">
      <c r="A50" s="31"/>
      <c r="B50" s="30"/>
      <c r="C50" s="30"/>
      <c r="G50" s="54">
        <v>2549</v>
      </c>
      <c r="H50" s="55">
        <v>46.8</v>
      </c>
      <c r="W50" s="11"/>
      <c r="X50" s="11"/>
      <c r="Y50" s="11"/>
      <c r="Z50" s="11"/>
    </row>
    <row r="51" spans="1:26" ht="21.75">
      <c r="A51" s="31"/>
      <c r="B51" s="30"/>
      <c r="C51" s="30"/>
      <c r="F51" s="26"/>
      <c r="G51" s="19">
        <v>2550</v>
      </c>
      <c r="H51" s="20">
        <v>58</v>
      </c>
      <c r="I51" s="26"/>
      <c r="W51" s="11"/>
      <c r="X51" s="11"/>
      <c r="Y51" s="11"/>
      <c r="Z51" s="11"/>
    </row>
    <row r="52" spans="1:26" ht="21.75">
      <c r="A52" s="31"/>
      <c r="B52" s="30"/>
      <c r="C52" s="30"/>
      <c r="F52" s="26"/>
      <c r="G52" s="26"/>
      <c r="H52" s="42"/>
      <c r="I52" s="26"/>
      <c r="W52" s="11"/>
      <c r="X52" s="11"/>
      <c r="Y52" s="11"/>
      <c r="Z52" s="11"/>
    </row>
    <row r="53" spans="1:26" ht="21.75">
      <c r="A53" s="31"/>
      <c r="B53" s="30"/>
      <c r="C53" s="30"/>
      <c r="F53" s="26"/>
      <c r="G53" s="26"/>
      <c r="H53" s="42"/>
      <c r="I53" s="26"/>
      <c r="W53" s="11"/>
      <c r="X53" s="11"/>
      <c r="Y53" s="11"/>
      <c r="Z53" s="11"/>
    </row>
    <row r="54" spans="1:26" ht="21.75">
      <c r="A54" s="31"/>
      <c r="B54" s="30"/>
      <c r="C54" s="30"/>
      <c r="F54" s="26"/>
      <c r="G54" s="26"/>
      <c r="H54" s="42"/>
      <c r="I54" s="26"/>
      <c r="W54" s="11"/>
      <c r="X54" s="11"/>
      <c r="Y54" s="11"/>
      <c r="Z54" s="11"/>
    </row>
    <row r="55" spans="1:26" ht="21.75">
      <c r="A55" s="31"/>
      <c r="B55" s="30"/>
      <c r="C55" s="30"/>
      <c r="F55" s="26"/>
      <c r="G55" s="26"/>
      <c r="H55" s="42"/>
      <c r="I55" s="26"/>
      <c r="W55" s="11"/>
      <c r="X55" s="11"/>
      <c r="Y55" s="11"/>
      <c r="Z55" s="11"/>
    </row>
    <row r="56" spans="2:23" ht="21.75">
      <c r="B56" s="1"/>
      <c r="C56" s="1"/>
      <c r="F56" s="26"/>
      <c r="G56" s="26"/>
      <c r="H56" s="42"/>
      <c r="I56" s="26"/>
      <c r="W56" s="32" t="s">
        <v>0</v>
      </c>
    </row>
    <row r="57" spans="2:24" ht="21.75">
      <c r="B57" s="1"/>
      <c r="C57" s="1"/>
      <c r="F57" s="26"/>
      <c r="G57" s="26"/>
      <c r="H57" s="42"/>
      <c r="I57" s="26"/>
      <c r="W57" s="32" t="s">
        <v>0</v>
      </c>
      <c r="X57" s="32" t="s">
        <v>12</v>
      </c>
    </row>
    <row r="58" spans="2:28" ht="21.75">
      <c r="B58" s="1"/>
      <c r="C58" s="1"/>
      <c r="F58" s="26"/>
      <c r="G58" s="26"/>
      <c r="H58" s="42"/>
      <c r="I58" s="26"/>
      <c r="W58" s="11">
        <v>1</v>
      </c>
      <c r="X58" s="33">
        <v>0</v>
      </c>
      <c r="Y58" s="11">
        <v>0.498384</v>
      </c>
      <c r="Z58" s="11">
        <v>0.643483</v>
      </c>
      <c r="AA58" s="11">
        <v>0.73147</v>
      </c>
      <c r="AB58" s="11">
        <v>0.792778</v>
      </c>
    </row>
    <row r="59" spans="2:28" ht="21.75">
      <c r="B59" s="1"/>
      <c r="C59" s="1"/>
      <c r="F59" s="26"/>
      <c r="G59" s="26"/>
      <c r="H59" s="42"/>
      <c r="I59" s="26"/>
      <c r="W59" s="11">
        <f aca="true" t="shared" si="3" ref="W59:W96">W58+1</f>
        <v>2</v>
      </c>
      <c r="X59" s="11">
        <v>0.838765</v>
      </c>
      <c r="Y59" s="11">
        <v>0.874926</v>
      </c>
      <c r="Z59" s="11">
        <v>0.904321</v>
      </c>
      <c r="AA59" s="11">
        <v>0.928816</v>
      </c>
      <c r="AB59" s="11">
        <v>0.949625</v>
      </c>
    </row>
    <row r="60" spans="2:28" ht="21.75">
      <c r="B60" s="1"/>
      <c r="C60" s="1"/>
      <c r="F60" s="26"/>
      <c r="G60" s="26"/>
      <c r="H60" s="42"/>
      <c r="I60" s="26"/>
      <c r="W60" s="11">
        <f t="shared" si="3"/>
        <v>3</v>
      </c>
      <c r="X60" s="11">
        <v>0.96758</v>
      </c>
      <c r="Y60" s="11">
        <v>0.98327</v>
      </c>
      <c r="Z60" s="11">
        <v>0.997127</v>
      </c>
      <c r="AA60" s="11">
        <v>1.009478</v>
      </c>
      <c r="AB60" s="11">
        <v>1.020571</v>
      </c>
    </row>
    <row r="61" spans="2:28" ht="21.75">
      <c r="B61" s="1"/>
      <c r="C61" s="1"/>
      <c r="F61" s="26"/>
      <c r="G61" s="26"/>
      <c r="H61" s="42"/>
      <c r="I61" s="26"/>
      <c r="W61" s="11">
        <f t="shared" si="3"/>
        <v>4</v>
      </c>
      <c r="X61" s="11">
        <v>1.030603</v>
      </c>
      <c r="Y61" s="11">
        <v>1.03973</v>
      </c>
      <c r="Z61" s="11">
        <v>1.048076</v>
      </c>
      <c r="AA61" s="11">
        <v>1.055746</v>
      </c>
      <c r="AB61" s="11">
        <v>1.062822</v>
      </c>
    </row>
    <row r="62" spans="2:28" ht="21.75">
      <c r="B62" s="1"/>
      <c r="C62" s="1"/>
      <c r="F62" s="26"/>
      <c r="G62" s="26"/>
      <c r="H62" s="42"/>
      <c r="I62" s="26"/>
      <c r="W62" s="11">
        <f t="shared" si="3"/>
        <v>5</v>
      </c>
      <c r="X62" s="11">
        <v>1.069377</v>
      </c>
      <c r="Y62" s="11">
        <v>1.07547</v>
      </c>
      <c r="Z62" s="11">
        <v>1.08115</v>
      </c>
      <c r="AA62" s="11">
        <v>1.086464</v>
      </c>
      <c r="AB62" s="11">
        <v>1.091446</v>
      </c>
    </row>
    <row r="63" spans="1:28" ht="21.75">
      <c r="A63" s="4"/>
      <c r="B63" s="34"/>
      <c r="C63" s="34"/>
      <c r="D63" s="34"/>
      <c r="E63" s="35"/>
      <c r="F63" s="48"/>
      <c r="G63" s="26"/>
      <c r="H63" s="42"/>
      <c r="I63" s="48"/>
      <c r="J63" s="35"/>
      <c r="K63" s="35"/>
      <c r="L63" s="35"/>
      <c r="M63" s="35"/>
      <c r="N63" s="35"/>
      <c r="O63" s="35"/>
      <c r="P63" s="35"/>
      <c r="Q63" s="35"/>
      <c r="R63" s="35"/>
      <c r="W63" s="11">
        <f t="shared" si="3"/>
        <v>6</v>
      </c>
      <c r="X63" s="11">
        <v>1.096128</v>
      </c>
      <c r="Y63" s="11">
        <v>1.100539</v>
      </c>
      <c r="Z63" s="11">
        <v>1.104703</v>
      </c>
      <c r="AA63" s="11">
        <v>1.108641</v>
      </c>
      <c r="AB63" s="11">
        <v>1.112374</v>
      </c>
    </row>
    <row r="64" spans="1:28" ht="21.75">
      <c r="A64" s="4"/>
      <c r="B64" s="36"/>
      <c r="C64" s="36"/>
      <c r="D64" s="36"/>
      <c r="E64" s="24"/>
      <c r="F64" s="49"/>
      <c r="G64" s="26"/>
      <c r="H64" s="42"/>
      <c r="I64" s="49"/>
      <c r="J64" s="24"/>
      <c r="K64" s="24"/>
      <c r="L64" s="24"/>
      <c r="M64" s="24"/>
      <c r="N64" s="24"/>
      <c r="O64" s="24"/>
      <c r="P64" s="24"/>
      <c r="Q64" s="24"/>
      <c r="R64" s="24"/>
      <c r="W64" s="11">
        <f t="shared" si="3"/>
        <v>7</v>
      </c>
      <c r="X64" s="11">
        <v>1.115917</v>
      </c>
      <c r="Y64" s="11">
        <v>1.119285</v>
      </c>
      <c r="Z64" s="11">
        <v>1.122493</v>
      </c>
      <c r="AA64" s="11">
        <v>1.125552</v>
      </c>
      <c r="AB64" s="11">
        <v>1.123472</v>
      </c>
    </row>
    <row r="65" spans="2:28" ht="21.75">
      <c r="B65" s="1"/>
      <c r="C65" s="1"/>
      <c r="F65" s="26"/>
      <c r="G65" s="26"/>
      <c r="H65" s="42"/>
      <c r="I65" s="26"/>
      <c r="W65" s="11">
        <f t="shared" si="3"/>
        <v>8</v>
      </c>
      <c r="X65" s="11">
        <v>1.131265</v>
      </c>
      <c r="Y65" s="11">
        <v>1.133937</v>
      </c>
      <c r="Z65" s="11">
        <v>1.136498</v>
      </c>
      <c r="AA65" s="11">
        <v>1.138955</v>
      </c>
      <c r="AB65" s="11">
        <v>1.141315</v>
      </c>
    </row>
    <row r="66" spans="2:28" ht="21.75">
      <c r="B66" s="1"/>
      <c r="C66" s="1"/>
      <c r="F66" s="26"/>
      <c r="G66" s="26"/>
      <c r="H66" s="43"/>
      <c r="I66" s="26"/>
      <c r="W66" s="11">
        <f t="shared" si="3"/>
        <v>9</v>
      </c>
      <c r="X66" s="11">
        <v>1.143582</v>
      </c>
      <c r="Y66" s="11">
        <v>1.145764</v>
      </c>
      <c r="Z66" s="11">
        <v>1.147865</v>
      </c>
      <c r="AA66" s="11">
        <v>1.14989</v>
      </c>
      <c r="AB66" s="11">
        <v>1.151843</v>
      </c>
    </row>
    <row r="67" spans="2:28" ht="21.75">
      <c r="B67" s="1"/>
      <c r="C67" s="1"/>
      <c r="F67" s="26"/>
      <c r="G67" s="26"/>
      <c r="H67" s="43"/>
      <c r="I67" s="26"/>
      <c r="W67" s="11">
        <f t="shared" si="3"/>
        <v>10</v>
      </c>
      <c r="X67" s="11">
        <v>1.153728</v>
      </c>
      <c r="Y67" s="11">
        <v>1.155549</v>
      </c>
      <c r="Z67" s="11">
        <v>1.15731</v>
      </c>
      <c r="AA67" s="11">
        <v>1.16676</v>
      </c>
      <c r="AB67" s="11">
        <v>1.160661</v>
      </c>
    </row>
    <row r="68" spans="2:28" ht="21.75">
      <c r="B68" s="1"/>
      <c r="C68" s="1"/>
      <c r="F68" s="26"/>
      <c r="G68" s="26"/>
      <c r="H68" s="43"/>
      <c r="I68" s="26"/>
      <c r="W68" s="11">
        <f t="shared" si="3"/>
        <v>11</v>
      </c>
      <c r="X68" s="11">
        <v>1.162257</v>
      </c>
      <c r="Y68" s="11">
        <v>1.163804</v>
      </c>
      <c r="Z68" s="11">
        <v>1.165305</v>
      </c>
      <c r="AA68" s="11">
        <v>1.173438</v>
      </c>
      <c r="AB68" s="11">
        <v>1.168173</v>
      </c>
    </row>
    <row r="69" spans="2:28" ht="21.75">
      <c r="B69" s="1"/>
      <c r="C69" s="1"/>
      <c r="F69" s="26"/>
      <c r="G69" s="26"/>
      <c r="H69" s="43"/>
      <c r="I69" s="26"/>
      <c r="W69" s="11">
        <f t="shared" si="3"/>
        <v>12</v>
      </c>
      <c r="X69" s="11">
        <v>1.169546</v>
      </c>
      <c r="Y69" s="11">
        <v>1.17088</v>
      </c>
      <c r="Z69" s="11">
        <v>1.172176</v>
      </c>
      <c r="AA69" s="11">
        <v>1.179263</v>
      </c>
      <c r="AB69" s="11">
        <v>1.174665</v>
      </c>
    </row>
    <row r="70" spans="2:28" ht="21.75">
      <c r="B70" s="1"/>
      <c r="C70" s="1"/>
      <c r="F70" s="26"/>
      <c r="G70" s="26"/>
      <c r="H70" s="43"/>
      <c r="I70" s="26"/>
      <c r="W70" s="11">
        <f t="shared" si="3"/>
        <v>13</v>
      </c>
      <c r="X70" s="11">
        <v>1.17586</v>
      </c>
      <c r="Y70" s="11">
        <v>1.177024</v>
      </c>
      <c r="Z70" s="11">
        <v>1.178158</v>
      </c>
      <c r="AA70" s="11">
        <v>1.184398</v>
      </c>
      <c r="AB70" s="11">
        <v>1.180341</v>
      </c>
    </row>
    <row r="71" spans="2:28" ht="21.75">
      <c r="B71" s="1"/>
      <c r="C71" s="1"/>
      <c r="F71" s="26"/>
      <c r="G71" s="26"/>
      <c r="H71" s="43"/>
      <c r="I71" s="26"/>
      <c r="W71" s="11">
        <f t="shared" si="3"/>
        <v>14</v>
      </c>
      <c r="X71" s="11">
        <v>1.181392</v>
      </c>
      <c r="Y71" s="11">
        <v>1.182418</v>
      </c>
      <c r="Z71" s="11">
        <v>1.18342</v>
      </c>
      <c r="AA71" s="11">
        <v>1.188964</v>
      </c>
      <c r="AB71" s="11">
        <v>1.185353</v>
      </c>
    </row>
    <row r="72" spans="2:28" ht="21.75">
      <c r="B72" s="1"/>
      <c r="C72" s="1"/>
      <c r="F72" s="26"/>
      <c r="G72" s="26"/>
      <c r="H72" s="43"/>
      <c r="I72" s="26"/>
      <c r="W72" s="11">
        <f t="shared" si="3"/>
        <v>15</v>
      </c>
      <c r="X72" s="11">
        <v>1.186287</v>
      </c>
      <c r="Y72" s="11">
        <v>1.187199</v>
      </c>
      <c r="Z72" s="11">
        <v>1.188091</v>
      </c>
      <c r="AA72" s="11">
        <v>1.193056</v>
      </c>
      <c r="AB72" s="11">
        <v>1.189818</v>
      </c>
    </row>
    <row r="73" spans="2:28" ht="21.75">
      <c r="B73" s="1"/>
      <c r="C73" s="1"/>
      <c r="F73" s="26"/>
      <c r="G73" s="26"/>
      <c r="H73" s="43"/>
      <c r="I73" s="26"/>
      <c r="W73" s="11">
        <f t="shared" si="3"/>
        <v>16</v>
      </c>
      <c r="X73" s="11">
        <v>1.190653</v>
      </c>
      <c r="Y73" s="11">
        <v>1.191471</v>
      </c>
      <c r="Z73" s="11">
        <v>1.192272</v>
      </c>
      <c r="AA73" s="11">
        <v>1.196747</v>
      </c>
      <c r="AB73" s="11">
        <v>1.193824</v>
      </c>
    </row>
    <row r="74" spans="2:28" ht="21.75">
      <c r="B74" s="1"/>
      <c r="C74" s="1"/>
      <c r="F74" s="26"/>
      <c r="G74" s="26"/>
      <c r="H74" s="43"/>
      <c r="I74" s="26"/>
      <c r="W74" s="11">
        <f t="shared" si="3"/>
        <v>17</v>
      </c>
      <c r="X74" s="11">
        <v>1.194577</v>
      </c>
      <c r="Y74" s="11">
        <v>1.195315</v>
      </c>
      <c r="Z74" s="11">
        <v>1.196038</v>
      </c>
      <c r="AA74" s="11">
        <v>1.22298</v>
      </c>
      <c r="AB74" s="11">
        <v>1.197443</v>
      </c>
    </row>
    <row r="75" spans="2:28" ht="21.75">
      <c r="B75" s="1"/>
      <c r="C75" s="1"/>
      <c r="F75" s="26"/>
      <c r="G75" s="26"/>
      <c r="H75" s="44"/>
      <c r="I75" s="26"/>
      <c r="W75" s="11">
        <f t="shared" si="3"/>
        <v>18</v>
      </c>
      <c r="X75" s="11">
        <v>1.198126</v>
      </c>
      <c r="Y75" s="11">
        <v>1.198795</v>
      </c>
      <c r="Z75" s="11">
        <v>1.199453</v>
      </c>
      <c r="AA75" s="11">
        <v>1.203154</v>
      </c>
      <c r="AB75" s="11">
        <v>1.200731</v>
      </c>
    </row>
    <row r="76" spans="2:28" ht="21.75">
      <c r="B76" s="1"/>
      <c r="C76" s="1"/>
      <c r="F76" s="26"/>
      <c r="G76" s="26"/>
      <c r="H76" s="26"/>
      <c r="I76" s="26"/>
      <c r="W76" s="11">
        <f t="shared" si="3"/>
        <v>19</v>
      </c>
      <c r="X76" s="11">
        <v>1.201353</v>
      </c>
      <c r="Y76" s="11">
        <v>1.201964</v>
      </c>
      <c r="Z76" s="11">
        <v>1.202564</v>
      </c>
      <c r="AA76" s="11">
        <v>1.205956</v>
      </c>
      <c r="AB76" s="11">
        <v>1.203734</v>
      </c>
    </row>
    <row r="77" spans="2:28" ht="21.75">
      <c r="B77" s="1"/>
      <c r="C77" s="1"/>
      <c r="F77" s="26"/>
      <c r="G77" s="26"/>
      <c r="H77" s="26"/>
      <c r="I77" s="26"/>
      <c r="W77" s="11">
        <f t="shared" si="3"/>
        <v>20</v>
      </c>
      <c r="X77" s="11">
        <v>1.204304</v>
      </c>
      <c r="Y77" s="11">
        <v>1.204864</v>
      </c>
      <c r="Z77" s="11">
        <v>1.205414</v>
      </c>
      <c r="AA77" s="11">
        <v>1.208535</v>
      </c>
      <c r="AB77" s="11">
        <v>1.206489</v>
      </c>
    </row>
    <row r="78" spans="1:28" ht="21.75">
      <c r="A78" s="37">
        <f>ROUND(U3/5,0)</f>
        <v>2</v>
      </c>
      <c r="B78" s="1"/>
      <c r="C78" s="1"/>
      <c r="D78" s="38">
        <f>+A78+1</f>
        <v>3</v>
      </c>
      <c r="F78" s="26"/>
      <c r="G78" s="26"/>
      <c r="H78" s="26"/>
      <c r="I78" s="26"/>
      <c r="W78" s="11">
        <f t="shared" si="3"/>
        <v>21</v>
      </c>
      <c r="X78" s="11">
        <v>1.207013</v>
      </c>
      <c r="Y78" s="11">
        <v>1.207528</v>
      </c>
      <c r="Z78" s="11">
        <v>1.208036</v>
      </c>
      <c r="AA78" s="11">
        <v>1.210919</v>
      </c>
      <c r="AB78" s="11">
        <v>1.209027</v>
      </c>
    </row>
    <row r="79" spans="1:28" ht="21.75">
      <c r="A79" s="37">
        <f>U3-((A78-1)*5)</f>
        <v>6</v>
      </c>
      <c r="B79" s="1"/>
      <c r="C79" s="1"/>
      <c r="F79" s="26"/>
      <c r="G79" s="26"/>
      <c r="H79" s="26"/>
      <c r="I79" s="26"/>
      <c r="W79" s="11">
        <f t="shared" si="3"/>
        <v>22</v>
      </c>
      <c r="X79" s="11">
        <v>1.209511</v>
      </c>
      <c r="Y79" s="11">
        <v>1.209987</v>
      </c>
      <c r="Z79" s="11">
        <v>1.210487</v>
      </c>
      <c r="AA79" s="11">
        <v>1.210129</v>
      </c>
      <c r="AB79" s="11">
        <v>1.211374</v>
      </c>
    </row>
    <row r="80" spans="1:28" ht="21.75">
      <c r="A80" s="37" t="s">
        <v>13</v>
      </c>
      <c r="B80" s="39">
        <f>IF($A$79&gt;=6,VLOOKUP($D$78,$W$3:$AB$38,$A$79-4),VLOOKUP($A$78,$W$3:$AB$38,$A$79+1))</f>
        <v>0.499614</v>
      </c>
      <c r="C80" s="39"/>
      <c r="F80" s="26"/>
      <c r="G80" s="26"/>
      <c r="H80" s="26"/>
      <c r="I80" s="26"/>
      <c r="W80" s="11">
        <f t="shared" si="3"/>
        <v>23</v>
      </c>
      <c r="X80" s="11">
        <v>1.211823</v>
      </c>
      <c r="Y80" s="11">
        <v>1.212265</v>
      </c>
      <c r="Z80" s="11">
        <v>1.2127</v>
      </c>
      <c r="AA80" s="11">
        <v>1.215186</v>
      </c>
      <c r="AB80" s="11">
        <v>1.213552</v>
      </c>
    </row>
    <row r="81" spans="1:28" ht="21.75">
      <c r="A81" s="37" t="s">
        <v>14</v>
      </c>
      <c r="B81" s="39">
        <f>IF($A$79&gt;=6,VLOOKUP($D$78,$W$58:$AB$97,$A$79-4),VLOOKUP($A$78,$W$58:$AB$97,$A$79+1))</f>
        <v>0.96758</v>
      </c>
      <c r="C81" s="39"/>
      <c r="F81" s="26"/>
      <c r="G81" s="26"/>
      <c r="H81" s="26"/>
      <c r="I81" s="26"/>
      <c r="W81" s="11">
        <f t="shared" si="3"/>
        <v>24</v>
      </c>
      <c r="X81" s="11">
        <v>1.213969</v>
      </c>
      <c r="Y81" s="11">
        <v>1.214381</v>
      </c>
      <c r="Z81" s="11">
        <v>1.214786</v>
      </c>
      <c r="AA81" s="11">
        <v>1.21855</v>
      </c>
      <c r="AB81" s="11">
        <v>1.21558</v>
      </c>
    </row>
    <row r="82" spans="2:28" ht="21.75">
      <c r="B82" s="1"/>
      <c r="C82" s="1"/>
      <c r="F82" s="26"/>
      <c r="G82" s="26"/>
      <c r="H82" s="26"/>
      <c r="I82" s="26"/>
      <c r="W82" s="11">
        <f t="shared" si="3"/>
        <v>25</v>
      </c>
      <c r="X82" s="11">
        <v>1.216353</v>
      </c>
      <c r="Y82" s="11">
        <v>1.217105</v>
      </c>
      <c r="Z82" s="11">
        <v>1.217837</v>
      </c>
      <c r="AA82" s="11">
        <v>1.221858</v>
      </c>
      <c r="AB82" s="11">
        <v>1.219245</v>
      </c>
    </row>
    <row r="83" spans="1:28" ht="21.75">
      <c r="A83" s="37" t="s">
        <v>15</v>
      </c>
      <c r="B83" s="40">
        <f>B81/U6</f>
        <v>0.07267750302058976</v>
      </c>
      <c r="C83" s="40"/>
      <c r="F83" s="26"/>
      <c r="G83" s="26"/>
      <c r="H83" s="26"/>
      <c r="I83" s="26"/>
      <c r="W83" s="11">
        <f t="shared" si="3"/>
        <v>26</v>
      </c>
      <c r="X83" s="11">
        <v>1.219923</v>
      </c>
      <c r="Y83" s="11">
        <v>1.220584</v>
      </c>
      <c r="Z83" s="11">
        <v>1.221229</v>
      </c>
      <c r="AA83" s="11">
        <v>1.224972</v>
      </c>
      <c r="AB83" s="11">
        <v>1.222473</v>
      </c>
    </row>
    <row r="84" spans="1:28" ht="21.75">
      <c r="A84" s="37" t="s">
        <v>16</v>
      </c>
      <c r="B84" s="40">
        <f>U4-(B80/B83)</f>
        <v>47.934694029241335</v>
      </c>
      <c r="C84" s="40"/>
      <c r="F84" s="26"/>
      <c r="G84" s="26"/>
      <c r="H84" s="26"/>
      <c r="I84" s="26"/>
      <c r="W84" s="11">
        <f t="shared" si="3"/>
        <v>27</v>
      </c>
      <c r="X84" s="11">
        <v>1.223073</v>
      </c>
      <c r="Y84" s="11">
        <v>1.222659</v>
      </c>
      <c r="Z84" s="11">
        <v>1.224232</v>
      </c>
      <c r="AA84" s="11">
        <v>1.230219</v>
      </c>
      <c r="AB84" s="11">
        <v>1.22534</v>
      </c>
    </row>
    <row r="85" spans="2:28" ht="21.75">
      <c r="B85" s="1"/>
      <c r="C85" s="1"/>
      <c r="F85" s="26"/>
      <c r="G85" s="26"/>
      <c r="H85" s="26"/>
      <c r="I85" s="26"/>
      <c r="W85" s="11">
        <f t="shared" si="3"/>
        <v>28</v>
      </c>
      <c r="X85" s="11">
        <v>1.226657</v>
      </c>
      <c r="Y85" s="11">
        <v>1.227906</v>
      </c>
      <c r="Z85" s="11">
        <v>1.229092</v>
      </c>
      <c r="AA85" s="11">
        <v>1.235121</v>
      </c>
      <c r="AB85" s="11">
        <v>1.231292</v>
      </c>
    </row>
    <row r="86" spans="2:28" ht="21.75">
      <c r="B86" s="1"/>
      <c r="C86" s="1"/>
      <c r="F86" s="26"/>
      <c r="G86" s="26"/>
      <c r="H86" s="26"/>
      <c r="I86" s="26"/>
      <c r="W86" s="11">
        <f t="shared" si="3"/>
        <v>29</v>
      </c>
      <c r="X86" s="11">
        <v>1.232316</v>
      </c>
      <c r="Y86" s="11">
        <v>1.233293</v>
      </c>
      <c r="Z86" s="11">
        <v>1.234227</v>
      </c>
      <c r="AA86" s="11">
        <v>1.235121</v>
      </c>
      <c r="AB86" s="11">
        <v>1.235977</v>
      </c>
    </row>
    <row r="87" spans="2:28" ht="21.75">
      <c r="B87" s="1"/>
      <c r="C87" s="1"/>
      <c r="F87" s="26"/>
      <c r="G87" s="26"/>
      <c r="H87" s="26"/>
      <c r="I87" s="26"/>
      <c r="W87" s="11">
        <f t="shared" si="3"/>
        <v>30</v>
      </c>
      <c r="X87" s="11">
        <v>1.236799</v>
      </c>
      <c r="Y87" s="11">
        <v>1.237587</v>
      </c>
      <c r="Z87" s="11">
        <v>1.238345</v>
      </c>
      <c r="AA87" s="11">
        <v>1.239074</v>
      </c>
      <c r="AB87" s="11">
        <v>1.239775</v>
      </c>
    </row>
    <row r="88" spans="2:28" ht="21.75">
      <c r="B88" s="1"/>
      <c r="C88" s="1"/>
      <c r="U88" s="41"/>
      <c r="W88" s="11">
        <f t="shared" si="3"/>
        <v>31</v>
      </c>
      <c r="X88" s="11">
        <v>1.240451</v>
      </c>
      <c r="Y88" s="11">
        <v>1.241102</v>
      </c>
      <c r="Z88" s="11">
        <v>1.241731</v>
      </c>
      <c r="AA88" s="11">
        <v>1.242338</v>
      </c>
      <c r="AB88" s="11">
        <v>1.242924</v>
      </c>
    </row>
    <row r="89" spans="2:28" ht="21.75">
      <c r="B89" s="1"/>
      <c r="C89" s="1"/>
      <c r="W89" s="11">
        <f t="shared" si="3"/>
        <v>32</v>
      </c>
      <c r="X89" s="11">
        <v>1.243492</v>
      </c>
      <c r="Y89" s="11">
        <v>1.24404</v>
      </c>
      <c r="Z89" s="11">
        <v>1.244571</v>
      </c>
      <c r="AA89" s="11">
        <v>1.245086</v>
      </c>
      <c r="AB89" s="11">
        <v>1.245585</v>
      </c>
    </row>
    <row r="90" spans="2:28" ht="21.75">
      <c r="B90" s="1"/>
      <c r="C90" s="1"/>
      <c r="W90" s="11">
        <f t="shared" si="3"/>
        <v>33</v>
      </c>
      <c r="X90" s="11">
        <v>1.246068</v>
      </c>
      <c r="Y90" s="11">
        <v>1.246538</v>
      </c>
      <c r="Z90" s="11">
        <v>1.246993</v>
      </c>
      <c r="AA90" s="11">
        <v>1.247436</v>
      </c>
      <c r="AB90" s="11">
        <v>1.247866</v>
      </c>
    </row>
    <row r="91" spans="2:28" ht="21.75">
      <c r="B91" s="1"/>
      <c r="C91" s="1"/>
      <c r="W91" s="11">
        <f t="shared" si="3"/>
        <v>34</v>
      </c>
      <c r="X91" s="11">
        <v>1.248691</v>
      </c>
      <c r="Y91" s="11">
        <v>1.249472</v>
      </c>
      <c r="Z91" s="11">
        <v>1.250213</v>
      </c>
      <c r="AA91" s="11">
        <v>1.250916</v>
      </c>
      <c r="AB91" s="11">
        <v>1.251586</v>
      </c>
    </row>
    <row r="92" spans="2:28" ht="21.75">
      <c r="B92" s="1"/>
      <c r="C92" s="1"/>
      <c r="W92" s="11">
        <f t="shared" si="3"/>
        <v>35</v>
      </c>
      <c r="X92" s="11">
        <v>1.252224</v>
      </c>
      <c r="Y92" s="11">
        <v>1.252832</v>
      </c>
      <c r="Z92" s="11">
        <v>1.253413</v>
      </c>
      <c r="AA92" s="11">
        <v>1.253969</v>
      </c>
      <c r="AB92" s="11">
        <v>1.254501</v>
      </c>
    </row>
    <row r="93" spans="2:28" ht="21.75">
      <c r="B93" s="1"/>
      <c r="C93" s="1"/>
      <c r="W93" s="11">
        <f t="shared" si="3"/>
        <v>36</v>
      </c>
      <c r="X93" s="11">
        <v>1.25501</v>
      </c>
      <c r="Y93" s="11">
        <v>1.255499</v>
      </c>
      <c r="Z93" s="11">
        <v>1.255969</v>
      </c>
      <c r="AA93" s="11">
        <v>1.25642</v>
      </c>
      <c r="AB93" s="11">
        <v>1.256854</v>
      </c>
    </row>
    <row r="94" spans="2:28" ht="21.75">
      <c r="B94" s="1"/>
      <c r="C94" s="1"/>
      <c r="W94" s="11">
        <f t="shared" si="3"/>
        <v>37</v>
      </c>
      <c r="X94" s="11">
        <v>1.257272</v>
      </c>
      <c r="Y94" s="11">
        <v>1.257675</v>
      </c>
      <c r="Z94" s="11">
        <v>2.258064</v>
      </c>
      <c r="AA94" s="11">
        <v>1.258438</v>
      </c>
      <c r="AB94" s="11">
        <v>1.2588</v>
      </c>
    </row>
    <row r="95" spans="2:28" ht="21.75">
      <c r="B95" s="1"/>
      <c r="C95" s="1"/>
      <c r="W95" s="11">
        <f t="shared" si="3"/>
        <v>38</v>
      </c>
      <c r="X95" s="11">
        <v>1.259653</v>
      </c>
      <c r="Y95" s="11">
        <v>1.260439</v>
      </c>
      <c r="Z95" s="11">
        <v>1.261167</v>
      </c>
      <c r="AA95" s="11">
        <v>1.261841</v>
      </c>
      <c r="AB95" s="11">
        <v>1.263056</v>
      </c>
    </row>
    <row r="96" spans="2:28" ht="21.75">
      <c r="B96" s="1"/>
      <c r="C96" s="1"/>
      <c r="W96" s="11">
        <f t="shared" si="3"/>
        <v>39</v>
      </c>
      <c r="X96" s="11">
        <v>1.26412</v>
      </c>
      <c r="Y96" s="11">
        <v>1.265061</v>
      </c>
      <c r="Z96" s="11">
        <v>1.265899</v>
      </c>
      <c r="AA96" s="11">
        <v>1.266651</v>
      </c>
      <c r="AB96" s="11">
        <v>1.267331</v>
      </c>
    </row>
    <row r="97" spans="2:26" ht="21.75">
      <c r="B97" s="1"/>
      <c r="C97" s="1"/>
      <c r="W97" s="11">
        <v>40</v>
      </c>
      <c r="X97" s="11">
        <v>1.267948</v>
      </c>
      <c r="Y97" s="11">
        <v>1.268511</v>
      </c>
      <c r="Z97" s="11">
        <v>1.28255</v>
      </c>
    </row>
    <row r="98" spans="2:3" ht="21.75">
      <c r="B98" s="1"/>
      <c r="C98" s="1"/>
    </row>
    <row r="99" spans="2:3" ht="21.75">
      <c r="B99" s="1"/>
      <c r="C99" s="1"/>
    </row>
    <row r="100" spans="2:3" ht="21.75">
      <c r="B100" s="1"/>
      <c r="C100" s="1"/>
    </row>
    <row r="101" spans="2:3" ht="21.75">
      <c r="B101" s="1"/>
      <c r="C101" s="1"/>
    </row>
  </sheetData>
  <mergeCells count="4">
    <mergeCell ref="E32:G32"/>
    <mergeCell ref="E31:G31"/>
    <mergeCell ref="A9:B9"/>
    <mergeCell ref="A8:B8"/>
  </mergeCells>
  <printOptions/>
  <pageMargins left="0.21" right="0.12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1"/>
  </sheetPr>
  <dimension ref="A1:AB101"/>
  <sheetViews>
    <sheetView workbookViewId="0" topLeftCell="A17">
      <selection activeCell="S29" sqref="S29"/>
    </sheetView>
  </sheetViews>
  <sheetFormatPr defaultColWidth="9.140625" defaultRowHeight="12.75"/>
  <cols>
    <col min="1" max="1" width="12.00390625" style="1" customWidth="1"/>
    <col min="2" max="2" width="8.57421875" style="2" customWidth="1"/>
    <col min="3" max="3" width="0.9921875" style="2" customWidth="1"/>
    <col min="4" max="4" width="5.57421875" style="1" customWidth="1"/>
    <col min="5" max="17" width="5.57421875" style="2" customWidth="1"/>
    <col min="18" max="18" width="6.7109375" style="2" customWidth="1"/>
    <col min="19" max="20" width="9.140625" style="2" customWidth="1"/>
    <col min="21" max="21" width="10.7109375" style="2" customWidth="1"/>
    <col min="22" max="16384" width="9.140625" style="2" customWidth="1"/>
  </cols>
  <sheetData>
    <row r="1" spans="3:24" ht="22.5" customHeight="1">
      <c r="C1" s="3"/>
      <c r="D1" s="4" t="s">
        <v>0</v>
      </c>
      <c r="E1" s="4" t="s">
        <v>0</v>
      </c>
      <c r="J1" s="5" t="s">
        <v>0</v>
      </c>
      <c r="K1" s="6"/>
      <c r="R1" s="87"/>
      <c r="S1" s="88" t="s">
        <v>2</v>
      </c>
      <c r="T1" s="87"/>
      <c r="U1" s="87"/>
      <c r="V1" s="89"/>
      <c r="W1" s="8"/>
      <c r="X1" s="7" t="s">
        <v>3</v>
      </c>
    </row>
    <row r="2" spans="3:24" ht="22.5" customHeight="1">
      <c r="C2" s="9"/>
      <c r="D2" s="4" t="s">
        <v>0</v>
      </c>
      <c r="E2" s="4" t="s">
        <v>0</v>
      </c>
      <c r="J2" s="5" t="s">
        <v>0</v>
      </c>
      <c r="K2" s="6"/>
      <c r="R2" s="87"/>
      <c r="S2" s="88" t="s">
        <v>4</v>
      </c>
      <c r="T2" s="87"/>
      <c r="U2" s="87"/>
      <c r="V2" s="89"/>
      <c r="W2" s="8"/>
      <c r="X2" s="8"/>
    </row>
    <row r="3" spans="3:28" ht="22.5" customHeight="1">
      <c r="C3" s="10"/>
      <c r="D3" s="4" t="s">
        <v>0</v>
      </c>
      <c r="E3" s="4" t="s">
        <v>0</v>
      </c>
      <c r="F3" s="2" t="s">
        <v>0</v>
      </c>
      <c r="G3" s="2" t="s">
        <v>0</v>
      </c>
      <c r="H3" s="2" t="s">
        <v>0</v>
      </c>
      <c r="J3" s="5" t="s">
        <v>0</v>
      </c>
      <c r="K3" s="6"/>
      <c r="L3" s="11" t="s">
        <v>0</v>
      </c>
      <c r="R3" s="87"/>
      <c r="S3" s="88" t="s">
        <v>5</v>
      </c>
      <c r="T3" s="87"/>
      <c r="U3" s="90">
        <f>COUNT(H41:H51)</f>
        <v>11</v>
      </c>
      <c r="V3" s="87"/>
      <c r="W3" s="12">
        <v>1</v>
      </c>
      <c r="X3" s="13">
        <v>0.366513</v>
      </c>
      <c r="Y3" s="13">
        <v>0.404336</v>
      </c>
      <c r="Z3" s="13">
        <v>0.428593</v>
      </c>
      <c r="AA3" s="13">
        <v>0.445801</v>
      </c>
      <c r="AB3" s="13">
        <v>0.457994</v>
      </c>
    </row>
    <row r="4" spans="6:28" ht="21" customHeight="1">
      <c r="F4" s="2" t="s">
        <v>0</v>
      </c>
      <c r="G4" s="2" t="s">
        <v>0</v>
      </c>
      <c r="H4" s="2" t="s">
        <v>0</v>
      </c>
      <c r="J4" s="5" t="s">
        <v>0</v>
      </c>
      <c r="K4" s="6"/>
      <c r="L4" s="14" t="s">
        <v>0</v>
      </c>
      <c r="R4" s="87"/>
      <c r="S4" s="88" t="s">
        <v>6</v>
      </c>
      <c r="T4" s="87"/>
      <c r="U4" s="91">
        <f>AVERAGE(H41:H51)</f>
        <v>60.52727272727273</v>
      </c>
      <c r="V4" s="87"/>
      <c r="W4" s="12">
        <f>W3+1</f>
        <v>2</v>
      </c>
      <c r="X4" s="13">
        <v>0.469032</v>
      </c>
      <c r="Y4" s="13">
        <v>0.477353</v>
      </c>
      <c r="Z4" s="13">
        <v>0.484278</v>
      </c>
      <c r="AA4" s="13">
        <v>0.490151</v>
      </c>
      <c r="AB4" s="13">
        <v>0.495207</v>
      </c>
    </row>
    <row r="5" spans="10:28" ht="21" customHeight="1">
      <c r="J5" s="5" t="s">
        <v>0</v>
      </c>
      <c r="K5" s="6"/>
      <c r="L5" s="14" t="s">
        <v>0</v>
      </c>
      <c r="R5" s="87"/>
      <c r="S5" s="88" t="s">
        <v>7</v>
      </c>
      <c r="T5" s="87"/>
      <c r="U5" s="91">
        <f>(VAR(H41:H51))</f>
        <v>192.99418181818038</v>
      </c>
      <c r="V5" s="87"/>
      <c r="W5" s="12">
        <f>W4+1</f>
        <v>3</v>
      </c>
      <c r="X5" s="13">
        <v>0.499614</v>
      </c>
      <c r="Y5" s="13">
        <v>0.503498</v>
      </c>
      <c r="Z5" s="13">
        <v>0.506951</v>
      </c>
      <c r="AA5" s="13">
        <v>0.510045</v>
      </c>
      <c r="AB5" s="13">
        <v>0.512836</v>
      </c>
    </row>
    <row r="6" spans="10:28" ht="21" customHeight="1">
      <c r="J6" s="5" t="s">
        <v>8</v>
      </c>
      <c r="K6" s="6"/>
      <c r="L6" s="14" t="s">
        <v>0</v>
      </c>
      <c r="R6" s="87"/>
      <c r="S6" s="88" t="s">
        <v>9</v>
      </c>
      <c r="T6" s="87"/>
      <c r="U6" s="91">
        <f>STDEV(H41:H51)</f>
        <v>13.892234586925905</v>
      </c>
      <c r="V6" s="87"/>
      <c r="W6" s="12">
        <f>W5+1</f>
        <v>4</v>
      </c>
      <c r="X6" s="13">
        <v>0.515369</v>
      </c>
      <c r="Y6" s="13">
        <v>0.51768</v>
      </c>
      <c r="Z6" s="13">
        <v>0.519798</v>
      </c>
      <c r="AA6" s="13">
        <v>0.521749</v>
      </c>
      <c r="AB6" s="13">
        <v>0.523552</v>
      </c>
    </row>
    <row r="7" spans="18:28" ht="21" customHeight="1">
      <c r="R7" s="87"/>
      <c r="S7" s="87"/>
      <c r="T7" s="87"/>
      <c r="U7" s="87"/>
      <c r="V7" s="87"/>
      <c r="W7" s="12">
        <f>W6+1</f>
        <v>5</v>
      </c>
      <c r="X7" s="13">
        <v>0.525224</v>
      </c>
      <c r="Y7" s="13">
        <v>0.526779</v>
      </c>
      <c r="Z7" s="13">
        <v>0.528231</v>
      </c>
      <c r="AA7" s="13">
        <v>0.52959</v>
      </c>
      <c r="AB7" s="13">
        <v>0.530864</v>
      </c>
    </row>
    <row r="8" spans="1:28" ht="21" customHeight="1">
      <c r="A8" s="103" t="s">
        <v>22</v>
      </c>
      <c r="B8" s="104"/>
      <c r="C8" s="46"/>
      <c r="D8" s="46"/>
      <c r="E8" s="46"/>
      <c r="R8" s="87"/>
      <c r="S8" s="87"/>
      <c r="T8" s="87"/>
      <c r="U8" s="87"/>
      <c r="V8" s="87"/>
      <c r="W8" s="12">
        <v>6</v>
      </c>
      <c r="X8" s="13">
        <v>0.532062</v>
      </c>
      <c r="Y8" s="13">
        <v>0.533191</v>
      </c>
      <c r="Z8" s="13">
        <v>0.534257</v>
      </c>
      <c r="AA8" s="13">
        <v>0.535266</v>
      </c>
      <c r="AB8" s="13">
        <v>0.536221</v>
      </c>
    </row>
    <row r="9" spans="1:28" ht="21" customHeight="1">
      <c r="A9" s="101" t="s">
        <v>23</v>
      </c>
      <c r="B9" s="102"/>
      <c r="C9" s="47"/>
      <c r="D9" s="47"/>
      <c r="E9" s="47"/>
      <c r="R9" s="87"/>
      <c r="S9" s="87"/>
      <c r="T9" s="87" t="s">
        <v>18</v>
      </c>
      <c r="U9" s="92">
        <f>+B80</f>
        <v>0.499614</v>
      </c>
      <c r="V9" s="87"/>
      <c r="W9" s="12">
        <f aca="true" t="shared" si="0" ref="W9:W38">W8+1</f>
        <v>7</v>
      </c>
      <c r="X9" s="13">
        <v>0.541053</v>
      </c>
      <c r="Y9" s="13">
        <v>0.53799</v>
      </c>
      <c r="Z9" s="13">
        <v>0.538811</v>
      </c>
      <c r="AA9" s="13">
        <v>0.539593</v>
      </c>
      <c r="AB9" s="13">
        <v>0.54034</v>
      </c>
    </row>
    <row r="10" spans="1:28" ht="21.75">
      <c r="A10" s="77" t="s">
        <v>1</v>
      </c>
      <c r="B10" s="78" t="s">
        <v>17</v>
      </c>
      <c r="C10" s="10"/>
      <c r="D10" s="45"/>
      <c r="E10" s="9"/>
      <c r="R10" s="87"/>
      <c r="S10" s="87"/>
      <c r="T10" s="87" t="s">
        <v>19</v>
      </c>
      <c r="U10" s="92">
        <f>+B81</f>
        <v>0.96758</v>
      </c>
      <c r="V10" s="87"/>
      <c r="W10" s="12">
        <f t="shared" si="0"/>
        <v>8</v>
      </c>
      <c r="X10" s="13">
        <v>0.541053</v>
      </c>
      <c r="Y10" s="13">
        <v>0.541736</v>
      </c>
      <c r="Z10" s="13">
        <v>0.54239</v>
      </c>
      <c r="AA10" s="13">
        <v>0.543018</v>
      </c>
      <c r="AB10" s="13">
        <v>0.54362</v>
      </c>
    </row>
    <row r="11" spans="1:28" ht="21" customHeight="1">
      <c r="A11" s="83">
        <v>2540</v>
      </c>
      <c r="B11" s="79">
        <v>55</v>
      </c>
      <c r="C11" s="10"/>
      <c r="D11" s="25"/>
      <c r="E11" s="42"/>
      <c r="R11" s="87"/>
      <c r="S11" s="87"/>
      <c r="T11" s="87"/>
      <c r="U11" s="87"/>
      <c r="V11" s="87"/>
      <c r="W11" s="12">
        <f t="shared" si="0"/>
        <v>9</v>
      </c>
      <c r="X11" s="13">
        <v>0.544198</v>
      </c>
      <c r="Y11" s="13">
        <v>0.544754</v>
      </c>
      <c r="Z11" s="13">
        <v>0.545289</v>
      </c>
      <c r="AA11" s="13">
        <v>0.545805</v>
      </c>
      <c r="AB11" s="13">
        <v>0.546302</v>
      </c>
    </row>
    <row r="12" spans="1:28" ht="21" customHeight="1">
      <c r="A12" s="84">
        <v>2541</v>
      </c>
      <c r="B12" s="80">
        <v>61.8</v>
      </c>
      <c r="C12" s="10"/>
      <c r="D12" s="25"/>
      <c r="E12" s="42"/>
      <c r="W12" s="12">
        <f t="shared" si="0"/>
        <v>10</v>
      </c>
      <c r="X12" s="13">
        <v>0.546781</v>
      </c>
      <c r="Y12" s="13">
        <v>0.547244</v>
      </c>
      <c r="Z12" s="13">
        <v>0.547691</v>
      </c>
      <c r="AA12" s="13">
        <v>0.548124</v>
      </c>
      <c r="AB12" s="13">
        <v>0.548542</v>
      </c>
    </row>
    <row r="13" spans="1:28" ht="21" customHeight="1">
      <c r="A13" s="84">
        <v>2542</v>
      </c>
      <c r="B13" s="80">
        <v>64.4</v>
      </c>
      <c r="C13" s="10"/>
      <c r="D13" s="25"/>
      <c r="E13" s="42"/>
      <c r="W13" s="12">
        <f t="shared" si="0"/>
        <v>11</v>
      </c>
      <c r="X13" s="13">
        <v>0.548947</v>
      </c>
      <c r="Y13" s="13">
        <v>0.549339</v>
      </c>
      <c r="Z13" s="13">
        <v>0.549719</v>
      </c>
      <c r="AA13" s="13">
        <v>0.550087</v>
      </c>
      <c r="AB13" s="13">
        <v>0.550445</v>
      </c>
    </row>
    <row r="14" spans="1:28" ht="21" customHeight="1">
      <c r="A14" s="84">
        <v>2543</v>
      </c>
      <c r="B14" s="80">
        <v>59</v>
      </c>
      <c r="C14" s="10"/>
      <c r="D14" s="25"/>
      <c r="E14" s="42"/>
      <c r="W14" s="12">
        <f t="shared" si="0"/>
        <v>12</v>
      </c>
      <c r="X14" s="13">
        <v>0.550792</v>
      </c>
      <c r="Y14" s="13">
        <v>0.551128</v>
      </c>
      <c r="Z14" s="13">
        <v>0.551456</v>
      </c>
      <c r="AA14" s="13">
        <v>0.551774</v>
      </c>
      <c r="AB14" s="13">
        <v>0.552084</v>
      </c>
    </row>
    <row r="15" spans="1:28" ht="21" customHeight="1">
      <c r="A15" s="84">
        <v>2544</v>
      </c>
      <c r="B15" s="80">
        <v>45.6</v>
      </c>
      <c r="C15" s="10"/>
      <c r="D15" s="25"/>
      <c r="E15" s="42"/>
      <c r="W15" s="12">
        <f t="shared" si="0"/>
        <v>13</v>
      </c>
      <c r="X15" s="13">
        <v>0.552385</v>
      </c>
      <c r="Y15" s="13">
        <v>0.552678</v>
      </c>
      <c r="Z15" s="13">
        <v>0.552963</v>
      </c>
      <c r="AA15" s="13">
        <v>0.553241</v>
      </c>
      <c r="AB15" s="13">
        <v>0.553513</v>
      </c>
    </row>
    <row r="16" spans="1:28" ht="21" customHeight="1">
      <c r="A16" s="84">
        <v>2545</v>
      </c>
      <c r="B16" s="80">
        <v>88.8</v>
      </c>
      <c r="C16" s="10"/>
      <c r="D16" s="25"/>
      <c r="E16" s="42"/>
      <c r="W16" s="12">
        <f t="shared" si="0"/>
        <v>14</v>
      </c>
      <c r="X16" s="13">
        <v>0.553776</v>
      </c>
      <c r="Y16" s="13">
        <v>0.554034</v>
      </c>
      <c r="Z16" s="13">
        <v>0.554285</v>
      </c>
      <c r="AA16" s="13">
        <v>0.55453</v>
      </c>
      <c r="AB16" s="13">
        <v>0.55477</v>
      </c>
    </row>
    <row r="17" spans="1:28" ht="21" customHeight="1">
      <c r="A17" s="84">
        <v>2546</v>
      </c>
      <c r="B17" s="80">
        <v>47.6</v>
      </c>
      <c r="C17" s="10"/>
      <c r="D17" s="25"/>
      <c r="E17" s="42"/>
      <c r="W17" s="12">
        <f t="shared" si="0"/>
        <v>15</v>
      </c>
      <c r="X17" s="13">
        <v>0.555004</v>
      </c>
      <c r="Y17" s="13">
        <v>0.555232</v>
      </c>
      <c r="Z17" s="13">
        <v>0.555455</v>
      </c>
      <c r="AA17" s="13">
        <v>0.555673</v>
      </c>
      <c r="AB17" s="13">
        <v>0.555887</v>
      </c>
    </row>
    <row r="18" spans="1:28" ht="21" customHeight="1">
      <c r="A18" s="84">
        <v>2547</v>
      </c>
      <c r="B18" s="80">
        <v>81.8</v>
      </c>
      <c r="C18" s="10"/>
      <c r="D18" s="25"/>
      <c r="E18" s="43"/>
      <c r="W18" s="12">
        <f t="shared" si="0"/>
        <v>16</v>
      </c>
      <c r="X18" s="13">
        <v>0.556095</v>
      </c>
      <c r="Y18" s="13">
        <v>0.556299</v>
      </c>
      <c r="Z18" s="13">
        <v>0.556499</v>
      </c>
      <c r="AA18" s="13">
        <v>0.556695</v>
      </c>
      <c r="AB18" s="13">
        <v>0.556886</v>
      </c>
    </row>
    <row r="19" spans="1:28" ht="21" customHeight="1">
      <c r="A19" s="84">
        <v>2548</v>
      </c>
      <c r="B19" s="80">
        <v>52.2</v>
      </c>
      <c r="C19" s="10"/>
      <c r="D19" s="25"/>
      <c r="E19" s="43"/>
      <c r="W19" s="12">
        <f t="shared" si="0"/>
        <v>17</v>
      </c>
      <c r="X19" s="13">
        <v>0.557073</v>
      </c>
      <c r="Y19" s="13">
        <v>0.557257</v>
      </c>
      <c r="Z19" s="13">
        <v>0.557437</v>
      </c>
      <c r="AA19" s="13">
        <v>0.557613</v>
      </c>
      <c r="AB19" s="13">
        <v>0.557786</v>
      </c>
    </row>
    <row r="20" spans="1:28" ht="21" customHeight="1">
      <c r="A20" s="85">
        <v>2549</v>
      </c>
      <c r="B20" s="81">
        <v>47.6</v>
      </c>
      <c r="C20" s="10"/>
      <c r="D20" s="25"/>
      <c r="E20" s="43"/>
      <c r="W20" s="12">
        <f t="shared" si="0"/>
        <v>18</v>
      </c>
      <c r="X20" s="13">
        <v>0.557955</v>
      </c>
      <c r="Y20" s="13">
        <v>0.558121</v>
      </c>
      <c r="Z20" s="13">
        <v>0.558284</v>
      </c>
      <c r="AA20" s="13">
        <v>0.558444</v>
      </c>
      <c r="AB20" s="13">
        <v>0.558601</v>
      </c>
    </row>
    <row r="21" spans="1:28" ht="21" customHeight="1">
      <c r="A21" s="86">
        <v>2550</v>
      </c>
      <c r="B21" s="82">
        <v>62</v>
      </c>
      <c r="C21" s="10"/>
      <c r="D21" s="25"/>
      <c r="E21" s="43"/>
      <c r="W21" s="12">
        <f t="shared" si="0"/>
        <v>19</v>
      </c>
      <c r="X21" s="13">
        <v>0.558755</v>
      </c>
      <c r="Y21" s="13">
        <v>0.558906</v>
      </c>
      <c r="Z21" s="13">
        <v>0.559055</v>
      </c>
      <c r="AA21" s="13">
        <v>0.559201</v>
      </c>
      <c r="AB21" s="13">
        <v>0.559344</v>
      </c>
    </row>
    <row r="22" spans="1:28" ht="21" customHeight="1">
      <c r="A22" s="25"/>
      <c r="B22" s="42"/>
      <c r="C22" s="10"/>
      <c r="D22" s="25"/>
      <c r="E22" s="43"/>
      <c r="W22" s="12">
        <f t="shared" si="0"/>
        <v>20</v>
      </c>
      <c r="X22" s="13">
        <v>0.559484</v>
      </c>
      <c r="Y22" s="13">
        <v>0.559623</v>
      </c>
      <c r="Z22" s="13">
        <v>0.559758</v>
      </c>
      <c r="AA22" s="13">
        <v>0.559892</v>
      </c>
      <c r="AB22" s="13">
        <v>0.560023</v>
      </c>
    </row>
    <row r="23" spans="1:28" ht="21" customHeight="1">
      <c r="A23" s="25"/>
      <c r="B23" s="42"/>
      <c r="C23" s="10"/>
      <c r="D23" s="25"/>
      <c r="E23" s="43"/>
      <c r="W23" s="12">
        <f t="shared" si="0"/>
        <v>21</v>
      </c>
      <c r="X23" s="13">
        <v>0.560152</v>
      </c>
      <c r="Y23" s="13">
        <v>0.560279</v>
      </c>
      <c r="Z23" s="13">
        <v>0.560404</v>
      </c>
      <c r="AA23" s="13">
        <v>0.560527</v>
      </c>
      <c r="AB23" s="13">
        <v>0.560647</v>
      </c>
    </row>
    <row r="24" spans="1:28" ht="21" customHeight="1">
      <c r="A24" s="25"/>
      <c r="B24" s="42"/>
      <c r="C24" s="10"/>
      <c r="D24" s="25"/>
      <c r="E24" s="43"/>
      <c r="W24" s="12">
        <f t="shared" si="0"/>
        <v>22</v>
      </c>
      <c r="X24" s="13">
        <v>0.560766</v>
      </c>
      <c r="Y24" s="13">
        <v>0.560883</v>
      </c>
      <c r="Z24" s="13">
        <v>0.560998</v>
      </c>
      <c r="AA24" s="13">
        <v>0.561112</v>
      </c>
      <c r="AB24" s="13">
        <v>0.561223</v>
      </c>
    </row>
    <row r="25" spans="1:28" ht="21" customHeight="1">
      <c r="A25" s="25"/>
      <c r="B25" s="42"/>
      <c r="C25" s="10"/>
      <c r="D25" s="25"/>
      <c r="E25" s="43"/>
      <c r="W25" s="12">
        <f t="shared" si="0"/>
        <v>23</v>
      </c>
      <c r="X25" s="13">
        <v>0.561233</v>
      </c>
      <c r="Y25" s="13">
        <v>0.561441</v>
      </c>
      <c r="Z25" s="13">
        <v>0.561548</v>
      </c>
      <c r="AA25" s="13">
        <v>0.561653</v>
      </c>
      <c r="AB25" s="13">
        <v>0.561756</v>
      </c>
    </row>
    <row r="26" spans="1:28" ht="21" customHeight="1">
      <c r="A26" s="25"/>
      <c r="B26" s="42"/>
      <c r="C26" s="10"/>
      <c r="D26" s="25"/>
      <c r="E26" s="43"/>
      <c r="W26" s="12">
        <f t="shared" si="0"/>
        <v>24</v>
      </c>
      <c r="X26" s="13">
        <v>0.561858</v>
      </c>
      <c r="Y26" s="13">
        <v>0.561958</v>
      </c>
      <c r="Z26" s="13">
        <v>0.562057</v>
      </c>
      <c r="AA26" s="13">
        <v>0.562155</v>
      </c>
      <c r="AB26" s="13">
        <v>0.562251</v>
      </c>
    </row>
    <row r="27" spans="1:28" ht="21" customHeight="1">
      <c r="A27" s="25"/>
      <c r="B27" s="42"/>
      <c r="C27" s="10"/>
      <c r="D27" s="25"/>
      <c r="E27" s="44"/>
      <c r="W27" s="12">
        <f t="shared" si="0"/>
        <v>25</v>
      </c>
      <c r="X27" s="13">
        <v>0.562439</v>
      </c>
      <c r="Y27" s="13">
        <v>0.562623</v>
      </c>
      <c r="Z27" s="13">
        <v>0.562801</v>
      </c>
      <c r="AA27" s="13">
        <v>0.562974</v>
      </c>
      <c r="AB27" s="13">
        <v>0.563143</v>
      </c>
    </row>
    <row r="28" spans="1:28" ht="21" customHeight="1">
      <c r="A28" s="25"/>
      <c r="B28" s="42"/>
      <c r="C28" s="10"/>
      <c r="D28" s="25"/>
      <c r="E28" s="26"/>
      <c r="W28" s="12">
        <f t="shared" si="0"/>
        <v>26</v>
      </c>
      <c r="X28" s="13">
        <v>0.563307</v>
      </c>
      <c r="Y28" s="13">
        <v>0.563467</v>
      </c>
      <c r="Z28" s="13">
        <v>0.562624</v>
      </c>
      <c r="AA28" s="13">
        <v>0.563776</v>
      </c>
      <c r="AB28" s="13">
        <v>0.563924</v>
      </c>
    </row>
    <row r="29" spans="3:28" ht="21" customHeight="1">
      <c r="C29" s="21"/>
      <c r="W29" s="12">
        <f t="shared" si="0"/>
        <v>27</v>
      </c>
      <c r="X29" s="13">
        <v>0.564069</v>
      </c>
      <c r="Y29" s="13">
        <v>0.564211</v>
      </c>
      <c r="Z29" s="13">
        <v>0.564349</v>
      </c>
      <c r="AA29" s="13">
        <v>0.564484</v>
      </c>
      <c r="AB29" s="13">
        <v>0.564616</v>
      </c>
    </row>
    <row r="30" spans="3:28" ht="21" customHeight="1">
      <c r="C30" s="21"/>
      <c r="W30" s="12">
        <f t="shared" si="0"/>
        <v>28</v>
      </c>
      <c r="X30" s="13">
        <v>0.564932</v>
      </c>
      <c r="Y30" s="13">
        <v>0.565232</v>
      </c>
      <c r="Z30" s="13">
        <v>0.565516</v>
      </c>
      <c r="AA30" s="13">
        <v>0.565785</v>
      </c>
      <c r="AB30" s="13">
        <v>0.566041</v>
      </c>
    </row>
    <row r="31" spans="5:28" ht="21" customHeight="1">
      <c r="E31" s="98" t="s">
        <v>10</v>
      </c>
      <c r="F31" s="99"/>
      <c r="G31" s="100"/>
      <c r="H31" s="93">
        <v>2</v>
      </c>
      <c r="I31" s="93">
        <v>5</v>
      </c>
      <c r="J31" s="93">
        <v>10</v>
      </c>
      <c r="K31" s="93">
        <v>25</v>
      </c>
      <c r="L31" s="93">
        <v>50</v>
      </c>
      <c r="M31" s="93">
        <v>100</v>
      </c>
      <c r="N31" s="93">
        <v>200</v>
      </c>
      <c r="O31" s="93">
        <v>500</v>
      </c>
      <c r="P31" s="93">
        <v>1000</v>
      </c>
      <c r="Q31" s="51"/>
      <c r="W31" s="12">
        <f t="shared" si="0"/>
        <v>29</v>
      </c>
      <c r="X31" s="13">
        <v>0.566285</v>
      </c>
      <c r="Y31" s="13">
        <v>0.566517</v>
      </c>
      <c r="Z31" s="13">
        <v>0.566739</v>
      </c>
      <c r="AA31" s="13">
        <v>0.566951</v>
      </c>
      <c r="AB31" s="13">
        <v>0.567153</v>
      </c>
    </row>
    <row r="32" spans="5:28" ht="21.75" customHeight="1">
      <c r="E32" s="95" t="s">
        <v>46</v>
      </c>
      <c r="F32" s="96"/>
      <c r="G32" s="97"/>
      <c r="H32" s="94">
        <f aca="true" t="shared" si="1" ref="H32:P32">ROUND((((-LN(-LN(1-1/H31)))+$B$83*$B$84)/$B$83),2)</f>
        <v>58.62</v>
      </c>
      <c r="I32" s="94">
        <f t="shared" si="1"/>
        <v>74.89</v>
      </c>
      <c r="J32" s="94">
        <f t="shared" si="1"/>
        <v>85.66</v>
      </c>
      <c r="K32" s="94">
        <f t="shared" si="1"/>
        <v>99.28</v>
      </c>
      <c r="L32" s="94">
        <f t="shared" si="1"/>
        <v>109.38</v>
      </c>
      <c r="M32" s="94">
        <f t="shared" si="1"/>
        <v>119.4</v>
      </c>
      <c r="N32" s="94">
        <f t="shared" si="1"/>
        <v>129.39</v>
      </c>
      <c r="O32" s="94">
        <f t="shared" si="1"/>
        <v>142.57</v>
      </c>
      <c r="P32" s="94">
        <f t="shared" si="1"/>
        <v>152.53</v>
      </c>
      <c r="Q32" s="52"/>
      <c r="W32" s="12">
        <f t="shared" si="0"/>
        <v>30</v>
      </c>
      <c r="X32" s="13">
        <v>0.567347</v>
      </c>
      <c r="Y32" s="13">
        <v>0.567533</v>
      </c>
      <c r="Z32" s="13">
        <v>0.567711</v>
      </c>
      <c r="AA32" s="13">
        <v>0.567883</v>
      </c>
      <c r="AB32" s="13">
        <v>0.568047</v>
      </c>
    </row>
    <row r="33" spans="3:28" ht="24" customHeight="1">
      <c r="C33" s="21"/>
      <c r="D33" s="22"/>
      <c r="E33" s="23"/>
      <c r="F33" s="23"/>
      <c r="G33" s="23"/>
      <c r="H33" s="23"/>
      <c r="I33" s="23"/>
      <c r="J33" s="23"/>
      <c r="K33" s="23"/>
      <c r="W33" s="12">
        <f t="shared" si="0"/>
        <v>31</v>
      </c>
      <c r="X33" s="13">
        <v>0.568205</v>
      </c>
      <c r="Y33" s="13">
        <v>0.568358</v>
      </c>
      <c r="Z33" s="13">
        <v>0.568505</v>
      </c>
      <c r="AA33" s="13">
        <v>0.568646</v>
      </c>
      <c r="AB33" s="13">
        <v>0.568783</v>
      </c>
    </row>
    <row r="34" spans="3:28" ht="24" customHeight="1">
      <c r="C34" s="21"/>
      <c r="L34" s="23"/>
      <c r="M34" s="23"/>
      <c r="N34" s="23"/>
      <c r="O34" s="23"/>
      <c r="P34" s="23"/>
      <c r="Q34" s="23"/>
      <c r="R34" s="23"/>
      <c r="W34" s="12">
        <f t="shared" si="0"/>
        <v>32</v>
      </c>
      <c r="X34" s="13">
        <v>0.568915</v>
      </c>
      <c r="Y34" s="13">
        <v>0.569042</v>
      </c>
      <c r="Z34" s="13">
        <v>0.569166</v>
      </c>
      <c r="AA34" s="13">
        <v>0.569285</v>
      </c>
      <c r="AB34" s="13">
        <v>0.5694</v>
      </c>
    </row>
    <row r="35" spans="19:28" ht="21.75" customHeight="1">
      <c r="S35" s="24" t="s">
        <v>0</v>
      </c>
      <c r="T35" s="24" t="s">
        <v>0</v>
      </c>
      <c r="W35" s="12">
        <f t="shared" si="0"/>
        <v>33</v>
      </c>
      <c r="X35" s="13">
        <v>0.571552</v>
      </c>
      <c r="Y35" s="13">
        <v>0.571662</v>
      </c>
      <c r="Z35" s="13">
        <v>0.571767</v>
      </c>
      <c r="AA35" s="13">
        <v>0.571868</v>
      </c>
      <c r="AB35" s="13">
        <v>0.571965</v>
      </c>
    </row>
    <row r="36" spans="3:28" ht="21.75">
      <c r="C36" s="21"/>
      <c r="D36" s="25"/>
      <c r="E36" s="26"/>
      <c r="F36" s="26"/>
      <c r="G36" s="26"/>
      <c r="H36" s="26"/>
      <c r="I36" s="27"/>
      <c r="J36" s="26"/>
      <c r="K36" s="26"/>
      <c r="L36" s="26"/>
      <c r="M36" s="26"/>
      <c r="W36" s="12">
        <f t="shared" si="0"/>
        <v>34</v>
      </c>
      <c r="X36" s="13">
        <v>0.572587</v>
      </c>
      <c r="Y36" s="13">
        <v>0.572761</v>
      </c>
      <c r="Z36" s="13">
        <v>0.57292</v>
      </c>
      <c r="AA36" s="13">
        <v>0.573068</v>
      </c>
      <c r="AB36" s="13">
        <v>0.573333</v>
      </c>
    </row>
    <row r="37" spans="3:28" ht="21.75">
      <c r="C37" s="21"/>
      <c r="D37" s="25"/>
      <c r="E37" s="26"/>
      <c r="F37" s="26"/>
      <c r="G37" s="26"/>
      <c r="H37" s="26"/>
      <c r="I37" s="26"/>
      <c r="J37" s="26"/>
      <c r="K37" s="26"/>
      <c r="L37" s="26"/>
      <c r="M37" s="26"/>
      <c r="W37" s="12">
        <f t="shared" si="0"/>
        <v>35</v>
      </c>
      <c r="X37" s="13">
        <v>0.573564</v>
      </c>
      <c r="Y37" s="13">
        <v>0.573767</v>
      </c>
      <c r="Z37" s="13">
        <v>0.573947</v>
      </c>
      <c r="AA37" s="13">
        <v>0.574108</v>
      </c>
      <c r="AB37" s="13">
        <v>0.574253</v>
      </c>
    </row>
    <row r="38" spans="3:28" ht="21.75">
      <c r="C38" s="21"/>
      <c r="G38" s="21"/>
      <c r="H38" s="22" t="s">
        <v>11</v>
      </c>
      <c r="I38" s="23"/>
      <c r="J38" s="23" t="s">
        <v>20</v>
      </c>
      <c r="K38" s="23"/>
      <c r="L38" s="23"/>
      <c r="M38" s="23"/>
      <c r="N38" s="23"/>
      <c r="O38" s="23"/>
      <c r="W38" s="12">
        <f t="shared" si="0"/>
        <v>36</v>
      </c>
      <c r="X38" s="13">
        <v>0.574383</v>
      </c>
      <c r="Y38" s="13">
        <v>0.574502</v>
      </c>
      <c r="Z38" s="13">
        <v>0.577216</v>
      </c>
      <c r="AA38" s="28"/>
      <c r="AB38" s="28"/>
    </row>
    <row r="39" spans="3:26" ht="21.75">
      <c r="C39" s="21"/>
      <c r="W39" s="11"/>
      <c r="X39" s="11"/>
      <c r="Y39" s="11"/>
      <c r="Z39" s="11"/>
    </row>
    <row r="40" spans="3:26" ht="21.75">
      <c r="C40" s="21"/>
      <c r="W40" s="11"/>
      <c r="X40" s="11"/>
      <c r="Y40" s="11"/>
      <c r="Z40" s="11"/>
    </row>
    <row r="41" spans="3:26" ht="21.75">
      <c r="C41" s="21"/>
      <c r="G41" s="17">
        <v>2540</v>
      </c>
      <c r="H41" s="18">
        <f aca="true" t="shared" si="2" ref="H41:H49">B11</f>
        <v>55</v>
      </c>
      <c r="W41" s="11"/>
      <c r="X41" s="11"/>
      <c r="Y41" s="11"/>
      <c r="Z41" s="11"/>
    </row>
    <row r="42" spans="2:26" ht="21.75">
      <c r="B42" s="26"/>
      <c r="C42" s="1"/>
      <c r="G42" s="15">
        <v>2541</v>
      </c>
      <c r="H42" s="16">
        <f t="shared" si="2"/>
        <v>61.8</v>
      </c>
      <c r="W42" s="11"/>
      <c r="X42" s="11"/>
      <c r="Y42" s="11"/>
      <c r="Z42" s="11"/>
    </row>
    <row r="43" spans="1:26" ht="21.75">
      <c r="A43" s="29"/>
      <c r="B43" s="25"/>
      <c r="C43" s="1"/>
      <c r="G43" s="15">
        <v>2542</v>
      </c>
      <c r="H43" s="16">
        <f t="shared" si="2"/>
        <v>64.4</v>
      </c>
      <c r="W43" s="11"/>
      <c r="X43" s="11"/>
      <c r="Y43" s="11"/>
      <c r="Z43" s="11"/>
    </row>
    <row r="44" spans="3:26" ht="21.75">
      <c r="C44" s="1"/>
      <c r="G44" s="15">
        <v>2543</v>
      </c>
      <c r="H44" s="16">
        <f t="shared" si="2"/>
        <v>59</v>
      </c>
      <c r="W44" s="11"/>
      <c r="X44" s="11"/>
      <c r="Y44" s="11"/>
      <c r="Z44" s="11"/>
    </row>
    <row r="45" spans="3:26" ht="21.75">
      <c r="C45" s="30"/>
      <c r="G45" s="15">
        <v>2544</v>
      </c>
      <c r="H45" s="16">
        <f t="shared" si="2"/>
        <v>45.6</v>
      </c>
      <c r="W45" s="11"/>
      <c r="X45" s="11"/>
      <c r="Y45" s="11"/>
      <c r="Z45" s="11"/>
    </row>
    <row r="46" spans="1:26" ht="21.75">
      <c r="A46" s="31"/>
      <c r="B46" s="30"/>
      <c r="C46" s="30"/>
      <c r="G46" s="15">
        <v>2545</v>
      </c>
      <c r="H46" s="16">
        <f t="shared" si="2"/>
        <v>88.8</v>
      </c>
      <c r="W46" s="11"/>
      <c r="X46" s="11"/>
      <c r="Y46" s="11"/>
      <c r="Z46" s="11"/>
    </row>
    <row r="47" spans="1:26" ht="21.75">
      <c r="A47" s="31"/>
      <c r="B47" s="30"/>
      <c r="C47" s="30"/>
      <c r="G47" s="15">
        <v>2546</v>
      </c>
      <c r="H47" s="16">
        <f t="shared" si="2"/>
        <v>47.6</v>
      </c>
      <c r="W47" s="11"/>
      <c r="X47" s="11"/>
      <c r="Y47" s="11"/>
      <c r="Z47" s="11"/>
    </row>
    <row r="48" spans="1:26" ht="21.75">
      <c r="A48" s="31"/>
      <c r="B48" s="30"/>
      <c r="C48" s="30"/>
      <c r="G48" s="15">
        <v>2547</v>
      </c>
      <c r="H48" s="16">
        <f t="shared" si="2"/>
        <v>81.8</v>
      </c>
      <c r="W48" s="11"/>
      <c r="X48" s="11"/>
      <c r="Y48" s="11"/>
      <c r="Z48" s="11"/>
    </row>
    <row r="49" spans="1:26" ht="21.75">
      <c r="A49" s="31"/>
      <c r="B49" s="30"/>
      <c r="C49" s="30"/>
      <c r="G49" s="15">
        <v>2548</v>
      </c>
      <c r="H49" s="53">
        <f t="shared" si="2"/>
        <v>52.2</v>
      </c>
      <c r="W49" s="11"/>
      <c r="X49" s="11"/>
      <c r="Y49" s="11"/>
      <c r="Z49" s="11"/>
    </row>
    <row r="50" spans="1:26" ht="21.75">
      <c r="A50" s="31"/>
      <c r="B50" s="30"/>
      <c r="C50" s="30"/>
      <c r="G50" s="54">
        <v>2549</v>
      </c>
      <c r="H50" s="55">
        <v>47.6</v>
      </c>
      <c r="W50" s="11"/>
      <c r="X50" s="11"/>
      <c r="Y50" s="11"/>
      <c r="Z50" s="11"/>
    </row>
    <row r="51" spans="1:26" ht="21.75">
      <c r="A51" s="31"/>
      <c r="B51" s="30"/>
      <c r="C51" s="30"/>
      <c r="F51" s="26"/>
      <c r="G51" s="19">
        <v>2550</v>
      </c>
      <c r="H51" s="20">
        <v>62</v>
      </c>
      <c r="I51" s="26"/>
      <c r="W51" s="11"/>
      <c r="X51" s="11"/>
      <c r="Y51" s="11"/>
      <c r="Z51" s="11"/>
    </row>
    <row r="52" spans="1:26" ht="21.75">
      <c r="A52" s="31"/>
      <c r="B52" s="30"/>
      <c r="C52" s="30"/>
      <c r="F52" s="26"/>
      <c r="G52" s="26"/>
      <c r="H52" s="42"/>
      <c r="I52" s="26"/>
      <c r="W52" s="11"/>
      <c r="X52" s="11"/>
      <c r="Y52" s="11"/>
      <c r="Z52" s="11"/>
    </row>
    <row r="53" spans="1:26" ht="21.75">
      <c r="A53" s="31"/>
      <c r="B53" s="30"/>
      <c r="C53" s="30"/>
      <c r="F53" s="26"/>
      <c r="G53" s="26"/>
      <c r="H53" s="42"/>
      <c r="I53" s="26"/>
      <c r="W53" s="11"/>
      <c r="X53" s="11"/>
      <c r="Y53" s="11"/>
      <c r="Z53" s="11"/>
    </row>
    <row r="54" spans="1:26" ht="21.75">
      <c r="A54" s="31"/>
      <c r="B54" s="30"/>
      <c r="C54" s="30"/>
      <c r="F54" s="26"/>
      <c r="G54" s="26"/>
      <c r="H54" s="42"/>
      <c r="I54" s="26"/>
      <c r="W54" s="11"/>
      <c r="X54" s="11"/>
      <c r="Y54" s="11"/>
      <c r="Z54" s="11"/>
    </row>
    <row r="55" spans="1:26" ht="21.75">
      <c r="A55" s="31"/>
      <c r="B55" s="30"/>
      <c r="C55" s="30"/>
      <c r="F55" s="26"/>
      <c r="G55" s="26"/>
      <c r="H55" s="42"/>
      <c r="I55" s="26"/>
      <c r="W55" s="11"/>
      <c r="X55" s="11"/>
      <c r="Y55" s="11"/>
      <c r="Z55" s="11"/>
    </row>
    <row r="56" spans="2:23" ht="21.75">
      <c r="B56" s="1"/>
      <c r="C56" s="1"/>
      <c r="F56" s="26"/>
      <c r="G56" s="26"/>
      <c r="H56" s="42"/>
      <c r="I56" s="26"/>
      <c r="W56" s="32" t="s">
        <v>0</v>
      </c>
    </row>
    <row r="57" spans="2:24" ht="21.75">
      <c r="B57" s="1"/>
      <c r="C57" s="1"/>
      <c r="F57" s="26"/>
      <c r="G57" s="26"/>
      <c r="H57" s="42"/>
      <c r="I57" s="26"/>
      <c r="W57" s="32" t="s">
        <v>0</v>
      </c>
      <c r="X57" s="32" t="s">
        <v>12</v>
      </c>
    </row>
    <row r="58" spans="2:28" ht="21.75">
      <c r="B58" s="1"/>
      <c r="C58" s="1"/>
      <c r="F58" s="26"/>
      <c r="G58" s="26"/>
      <c r="H58" s="42"/>
      <c r="I58" s="26"/>
      <c r="W58" s="11">
        <v>1</v>
      </c>
      <c r="X58" s="33">
        <v>0</v>
      </c>
      <c r="Y58" s="11">
        <v>0.498384</v>
      </c>
      <c r="Z58" s="11">
        <v>0.643483</v>
      </c>
      <c r="AA58" s="11">
        <v>0.73147</v>
      </c>
      <c r="AB58" s="11">
        <v>0.792778</v>
      </c>
    </row>
    <row r="59" spans="2:28" ht="21.75">
      <c r="B59" s="1"/>
      <c r="C59" s="1"/>
      <c r="F59" s="26"/>
      <c r="G59" s="26"/>
      <c r="H59" s="42"/>
      <c r="I59" s="26"/>
      <c r="W59" s="11">
        <f aca="true" t="shared" si="3" ref="W59:W96">W58+1</f>
        <v>2</v>
      </c>
      <c r="X59" s="11">
        <v>0.838765</v>
      </c>
      <c r="Y59" s="11">
        <v>0.874926</v>
      </c>
      <c r="Z59" s="11">
        <v>0.904321</v>
      </c>
      <c r="AA59" s="11">
        <v>0.928816</v>
      </c>
      <c r="AB59" s="11">
        <v>0.949625</v>
      </c>
    </row>
    <row r="60" spans="2:28" ht="21.75">
      <c r="B60" s="1"/>
      <c r="C60" s="1"/>
      <c r="F60" s="26"/>
      <c r="G60" s="26"/>
      <c r="H60" s="42"/>
      <c r="I60" s="26"/>
      <c r="W60" s="11">
        <f t="shared" si="3"/>
        <v>3</v>
      </c>
      <c r="X60" s="11">
        <v>0.96758</v>
      </c>
      <c r="Y60" s="11">
        <v>0.98327</v>
      </c>
      <c r="Z60" s="11">
        <v>0.997127</v>
      </c>
      <c r="AA60" s="11">
        <v>1.009478</v>
      </c>
      <c r="AB60" s="11">
        <v>1.020571</v>
      </c>
    </row>
    <row r="61" spans="2:28" ht="21.75">
      <c r="B61" s="1"/>
      <c r="C61" s="1"/>
      <c r="F61" s="26"/>
      <c r="G61" s="26"/>
      <c r="H61" s="42"/>
      <c r="I61" s="26"/>
      <c r="W61" s="11">
        <f t="shared" si="3"/>
        <v>4</v>
      </c>
      <c r="X61" s="11">
        <v>1.030603</v>
      </c>
      <c r="Y61" s="11">
        <v>1.03973</v>
      </c>
      <c r="Z61" s="11">
        <v>1.048076</v>
      </c>
      <c r="AA61" s="11">
        <v>1.055746</v>
      </c>
      <c r="AB61" s="11">
        <v>1.062822</v>
      </c>
    </row>
    <row r="62" spans="2:28" ht="21.75">
      <c r="B62" s="1"/>
      <c r="C62" s="1"/>
      <c r="F62" s="26"/>
      <c r="G62" s="26"/>
      <c r="H62" s="42"/>
      <c r="I62" s="26"/>
      <c r="W62" s="11">
        <f t="shared" si="3"/>
        <v>5</v>
      </c>
      <c r="X62" s="11">
        <v>1.069377</v>
      </c>
      <c r="Y62" s="11">
        <v>1.07547</v>
      </c>
      <c r="Z62" s="11">
        <v>1.08115</v>
      </c>
      <c r="AA62" s="11">
        <v>1.086464</v>
      </c>
      <c r="AB62" s="11">
        <v>1.091446</v>
      </c>
    </row>
    <row r="63" spans="1:28" ht="21.75">
      <c r="A63" s="4"/>
      <c r="B63" s="34"/>
      <c r="C63" s="34"/>
      <c r="D63" s="34"/>
      <c r="E63" s="35"/>
      <c r="F63" s="48"/>
      <c r="G63" s="26"/>
      <c r="H63" s="42"/>
      <c r="I63" s="48"/>
      <c r="J63" s="35"/>
      <c r="K63" s="35"/>
      <c r="L63" s="35"/>
      <c r="M63" s="35"/>
      <c r="N63" s="35"/>
      <c r="O63" s="35"/>
      <c r="P63" s="35"/>
      <c r="Q63" s="35"/>
      <c r="R63" s="35"/>
      <c r="W63" s="11">
        <f t="shared" si="3"/>
        <v>6</v>
      </c>
      <c r="X63" s="11">
        <v>1.096128</v>
      </c>
      <c r="Y63" s="11">
        <v>1.100539</v>
      </c>
      <c r="Z63" s="11">
        <v>1.104703</v>
      </c>
      <c r="AA63" s="11">
        <v>1.108641</v>
      </c>
      <c r="AB63" s="11">
        <v>1.112374</v>
      </c>
    </row>
    <row r="64" spans="1:28" ht="21.75">
      <c r="A64" s="4"/>
      <c r="B64" s="36"/>
      <c r="C64" s="36"/>
      <c r="D64" s="36"/>
      <c r="E64" s="24"/>
      <c r="F64" s="49"/>
      <c r="G64" s="26"/>
      <c r="H64" s="42"/>
      <c r="I64" s="49"/>
      <c r="J64" s="24"/>
      <c r="K64" s="24"/>
      <c r="L64" s="24"/>
      <c r="M64" s="24"/>
      <c r="N64" s="24"/>
      <c r="O64" s="24"/>
      <c r="P64" s="24"/>
      <c r="Q64" s="24"/>
      <c r="R64" s="24"/>
      <c r="W64" s="11">
        <f t="shared" si="3"/>
        <v>7</v>
      </c>
      <c r="X64" s="11">
        <v>1.115917</v>
      </c>
      <c r="Y64" s="11">
        <v>1.119285</v>
      </c>
      <c r="Z64" s="11">
        <v>1.122493</v>
      </c>
      <c r="AA64" s="11">
        <v>1.125552</v>
      </c>
      <c r="AB64" s="11">
        <v>1.123472</v>
      </c>
    </row>
    <row r="65" spans="2:28" ht="21.75">
      <c r="B65" s="1"/>
      <c r="C65" s="1"/>
      <c r="F65" s="26"/>
      <c r="G65" s="26"/>
      <c r="H65" s="42"/>
      <c r="I65" s="26"/>
      <c r="W65" s="11">
        <f t="shared" si="3"/>
        <v>8</v>
      </c>
      <c r="X65" s="11">
        <v>1.131265</v>
      </c>
      <c r="Y65" s="11">
        <v>1.133937</v>
      </c>
      <c r="Z65" s="11">
        <v>1.136498</v>
      </c>
      <c r="AA65" s="11">
        <v>1.138955</v>
      </c>
      <c r="AB65" s="11">
        <v>1.141315</v>
      </c>
    </row>
    <row r="66" spans="2:28" ht="21.75">
      <c r="B66" s="1"/>
      <c r="C66" s="1"/>
      <c r="F66" s="26"/>
      <c r="G66" s="26"/>
      <c r="H66" s="43"/>
      <c r="I66" s="26"/>
      <c r="W66" s="11">
        <f t="shared" si="3"/>
        <v>9</v>
      </c>
      <c r="X66" s="11">
        <v>1.143582</v>
      </c>
      <c r="Y66" s="11">
        <v>1.145764</v>
      </c>
      <c r="Z66" s="11">
        <v>1.147865</v>
      </c>
      <c r="AA66" s="11">
        <v>1.14989</v>
      </c>
      <c r="AB66" s="11">
        <v>1.151843</v>
      </c>
    </row>
    <row r="67" spans="2:28" ht="21.75">
      <c r="B67" s="1"/>
      <c r="C67" s="1"/>
      <c r="F67" s="26"/>
      <c r="G67" s="26"/>
      <c r="H67" s="43"/>
      <c r="I67" s="26"/>
      <c r="W67" s="11">
        <f t="shared" si="3"/>
        <v>10</v>
      </c>
      <c r="X67" s="11">
        <v>1.153728</v>
      </c>
      <c r="Y67" s="11">
        <v>1.155549</v>
      </c>
      <c r="Z67" s="11">
        <v>1.15731</v>
      </c>
      <c r="AA67" s="11">
        <v>1.16676</v>
      </c>
      <c r="AB67" s="11">
        <v>1.160661</v>
      </c>
    </row>
    <row r="68" spans="2:28" ht="21.75">
      <c r="B68" s="1"/>
      <c r="C68" s="1"/>
      <c r="F68" s="26"/>
      <c r="G68" s="26"/>
      <c r="H68" s="43"/>
      <c r="I68" s="26"/>
      <c r="W68" s="11">
        <f t="shared" si="3"/>
        <v>11</v>
      </c>
      <c r="X68" s="11">
        <v>1.162257</v>
      </c>
      <c r="Y68" s="11">
        <v>1.163804</v>
      </c>
      <c r="Z68" s="11">
        <v>1.165305</v>
      </c>
      <c r="AA68" s="11">
        <v>1.173438</v>
      </c>
      <c r="AB68" s="11">
        <v>1.168173</v>
      </c>
    </row>
    <row r="69" spans="2:28" ht="21.75">
      <c r="B69" s="1"/>
      <c r="C69" s="1"/>
      <c r="F69" s="26"/>
      <c r="G69" s="26"/>
      <c r="H69" s="43"/>
      <c r="I69" s="26"/>
      <c r="W69" s="11">
        <f t="shared" si="3"/>
        <v>12</v>
      </c>
      <c r="X69" s="11">
        <v>1.169546</v>
      </c>
      <c r="Y69" s="11">
        <v>1.17088</v>
      </c>
      <c r="Z69" s="11">
        <v>1.172176</v>
      </c>
      <c r="AA69" s="11">
        <v>1.179263</v>
      </c>
      <c r="AB69" s="11">
        <v>1.174665</v>
      </c>
    </row>
    <row r="70" spans="2:28" ht="21.75">
      <c r="B70" s="1"/>
      <c r="C70" s="1"/>
      <c r="F70" s="26"/>
      <c r="G70" s="26"/>
      <c r="H70" s="43"/>
      <c r="I70" s="26"/>
      <c r="W70" s="11">
        <f t="shared" si="3"/>
        <v>13</v>
      </c>
      <c r="X70" s="11">
        <v>1.17586</v>
      </c>
      <c r="Y70" s="11">
        <v>1.177024</v>
      </c>
      <c r="Z70" s="11">
        <v>1.178158</v>
      </c>
      <c r="AA70" s="11">
        <v>1.184398</v>
      </c>
      <c r="AB70" s="11">
        <v>1.180341</v>
      </c>
    </row>
    <row r="71" spans="2:28" ht="21.75">
      <c r="B71" s="1"/>
      <c r="C71" s="1"/>
      <c r="F71" s="26"/>
      <c r="G71" s="26"/>
      <c r="H71" s="43"/>
      <c r="I71" s="26"/>
      <c r="W71" s="11">
        <f t="shared" si="3"/>
        <v>14</v>
      </c>
      <c r="X71" s="11">
        <v>1.181392</v>
      </c>
      <c r="Y71" s="11">
        <v>1.182418</v>
      </c>
      <c r="Z71" s="11">
        <v>1.18342</v>
      </c>
      <c r="AA71" s="11">
        <v>1.188964</v>
      </c>
      <c r="AB71" s="11">
        <v>1.185353</v>
      </c>
    </row>
    <row r="72" spans="2:28" ht="21.75">
      <c r="B72" s="1"/>
      <c r="C72" s="1"/>
      <c r="F72" s="26"/>
      <c r="G72" s="26"/>
      <c r="H72" s="43"/>
      <c r="I72" s="26"/>
      <c r="W72" s="11">
        <f t="shared" si="3"/>
        <v>15</v>
      </c>
      <c r="X72" s="11">
        <v>1.186287</v>
      </c>
      <c r="Y72" s="11">
        <v>1.187199</v>
      </c>
      <c r="Z72" s="11">
        <v>1.188091</v>
      </c>
      <c r="AA72" s="11">
        <v>1.193056</v>
      </c>
      <c r="AB72" s="11">
        <v>1.189818</v>
      </c>
    </row>
    <row r="73" spans="2:28" ht="21.75">
      <c r="B73" s="1"/>
      <c r="C73" s="1"/>
      <c r="F73" s="26"/>
      <c r="G73" s="26"/>
      <c r="H73" s="43"/>
      <c r="I73" s="26"/>
      <c r="W73" s="11">
        <f t="shared" si="3"/>
        <v>16</v>
      </c>
      <c r="X73" s="11">
        <v>1.190653</v>
      </c>
      <c r="Y73" s="11">
        <v>1.191471</v>
      </c>
      <c r="Z73" s="11">
        <v>1.192272</v>
      </c>
      <c r="AA73" s="11">
        <v>1.196747</v>
      </c>
      <c r="AB73" s="11">
        <v>1.193824</v>
      </c>
    </row>
    <row r="74" spans="2:28" ht="21.75">
      <c r="B74" s="1"/>
      <c r="C74" s="1"/>
      <c r="F74" s="26"/>
      <c r="G74" s="26"/>
      <c r="H74" s="43"/>
      <c r="I74" s="26"/>
      <c r="W74" s="11">
        <f t="shared" si="3"/>
        <v>17</v>
      </c>
      <c r="X74" s="11">
        <v>1.194577</v>
      </c>
      <c r="Y74" s="11">
        <v>1.195315</v>
      </c>
      <c r="Z74" s="11">
        <v>1.196038</v>
      </c>
      <c r="AA74" s="11">
        <v>1.22298</v>
      </c>
      <c r="AB74" s="11">
        <v>1.197443</v>
      </c>
    </row>
    <row r="75" spans="2:28" ht="21.75">
      <c r="B75" s="1"/>
      <c r="C75" s="1"/>
      <c r="F75" s="26"/>
      <c r="G75" s="26"/>
      <c r="H75" s="44"/>
      <c r="I75" s="26"/>
      <c r="W75" s="11">
        <f t="shared" si="3"/>
        <v>18</v>
      </c>
      <c r="X75" s="11">
        <v>1.198126</v>
      </c>
      <c r="Y75" s="11">
        <v>1.198795</v>
      </c>
      <c r="Z75" s="11">
        <v>1.199453</v>
      </c>
      <c r="AA75" s="11">
        <v>1.203154</v>
      </c>
      <c r="AB75" s="11">
        <v>1.200731</v>
      </c>
    </row>
    <row r="76" spans="2:28" ht="21.75">
      <c r="B76" s="1"/>
      <c r="C76" s="1"/>
      <c r="F76" s="26"/>
      <c r="G76" s="26"/>
      <c r="H76" s="26"/>
      <c r="I76" s="26"/>
      <c r="W76" s="11">
        <f t="shared" si="3"/>
        <v>19</v>
      </c>
      <c r="X76" s="11">
        <v>1.201353</v>
      </c>
      <c r="Y76" s="11">
        <v>1.201964</v>
      </c>
      <c r="Z76" s="11">
        <v>1.202564</v>
      </c>
      <c r="AA76" s="11">
        <v>1.205956</v>
      </c>
      <c r="AB76" s="11">
        <v>1.203734</v>
      </c>
    </row>
    <row r="77" spans="2:28" ht="21.75">
      <c r="B77" s="1"/>
      <c r="C77" s="1"/>
      <c r="F77" s="26"/>
      <c r="G77" s="26"/>
      <c r="H77" s="26"/>
      <c r="I77" s="26"/>
      <c r="W77" s="11">
        <f t="shared" si="3"/>
        <v>20</v>
      </c>
      <c r="X77" s="11">
        <v>1.204304</v>
      </c>
      <c r="Y77" s="11">
        <v>1.204864</v>
      </c>
      <c r="Z77" s="11">
        <v>1.205414</v>
      </c>
      <c r="AA77" s="11">
        <v>1.208535</v>
      </c>
      <c r="AB77" s="11">
        <v>1.206489</v>
      </c>
    </row>
    <row r="78" spans="1:28" ht="21.75">
      <c r="A78" s="37">
        <f>ROUND(U3/5,0)</f>
        <v>2</v>
      </c>
      <c r="B78" s="1"/>
      <c r="C78" s="1"/>
      <c r="D78" s="38">
        <f>+A78+1</f>
        <v>3</v>
      </c>
      <c r="F78" s="26"/>
      <c r="G78" s="26"/>
      <c r="H78" s="26"/>
      <c r="I78" s="26"/>
      <c r="W78" s="11">
        <f t="shared" si="3"/>
        <v>21</v>
      </c>
      <c r="X78" s="11">
        <v>1.207013</v>
      </c>
      <c r="Y78" s="11">
        <v>1.207528</v>
      </c>
      <c r="Z78" s="11">
        <v>1.208036</v>
      </c>
      <c r="AA78" s="11">
        <v>1.210919</v>
      </c>
      <c r="AB78" s="11">
        <v>1.209027</v>
      </c>
    </row>
    <row r="79" spans="1:28" ht="21.75">
      <c r="A79" s="37">
        <f>U3-((A78-1)*5)</f>
        <v>6</v>
      </c>
      <c r="B79" s="1"/>
      <c r="C79" s="1"/>
      <c r="F79" s="26"/>
      <c r="G79" s="26"/>
      <c r="H79" s="26"/>
      <c r="I79" s="26"/>
      <c r="W79" s="11">
        <f t="shared" si="3"/>
        <v>22</v>
      </c>
      <c r="X79" s="11">
        <v>1.209511</v>
      </c>
      <c r="Y79" s="11">
        <v>1.209987</v>
      </c>
      <c r="Z79" s="11">
        <v>1.210487</v>
      </c>
      <c r="AA79" s="11">
        <v>1.210129</v>
      </c>
      <c r="AB79" s="11">
        <v>1.211374</v>
      </c>
    </row>
    <row r="80" spans="1:28" ht="21.75">
      <c r="A80" s="37" t="s">
        <v>13</v>
      </c>
      <c r="B80" s="39">
        <f>IF($A$79&gt;=6,VLOOKUP($D$78,$W$3:$AB$38,$A$79-4),VLOOKUP($A$78,$W$3:$AB$38,$A$79+1))</f>
        <v>0.499614</v>
      </c>
      <c r="C80" s="39"/>
      <c r="F80" s="26"/>
      <c r="G80" s="26"/>
      <c r="H80" s="26"/>
      <c r="I80" s="26"/>
      <c r="W80" s="11">
        <f t="shared" si="3"/>
        <v>23</v>
      </c>
      <c r="X80" s="11">
        <v>1.211823</v>
      </c>
      <c r="Y80" s="11">
        <v>1.212265</v>
      </c>
      <c r="Z80" s="11">
        <v>1.2127</v>
      </c>
      <c r="AA80" s="11">
        <v>1.215186</v>
      </c>
      <c r="AB80" s="11">
        <v>1.213552</v>
      </c>
    </row>
    <row r="81" spans="1:28" ht="21.75">
      <c r="A81" s="37" t="s">
        <v>14</v>
      </c>
      <c r="B81" s="39">
        <f>IF($A$79&gt;=6,VLOOKUP($D$78,$W$58:$AB$97,$A$79-4),VLOOKUP($A$78,$W$58:$AB$97,$A$79+1))</f>
        <v>0.96758</v>
      </c>
      <c r="C81" s="39"/>
      <c r="F81" s="26"/>
      <c r="G81" s="26"/>
      <c r="H81" s="26"/>
      <c r="I81" s="26"/>
      <c r="W81" s="11">
        <f t="shared" si="3"/>
        <v>24</v>
      </c>
      <c r="X81" s="11">
        <v>1.213969</v>
      </c>
      <c r="Y81" s="11">
        <v>1.214381</v>
      </c>
      <c r="Z81" s="11">
        <v>1.214786</v>
      </c>
      <c r="AA81" s="11">
        <v>1.21855</v>
      </c>
      <c r="AB81" s="11">
        <v>1.21558</v>
      </c>
    </row>
    <row r="82" spans="2:28" ht="21.75">
      <c r="B82" s="1"/>
      <c r="C82" s="1"/>
      <c r="F82" s="26"/>
      <c r="G82" s="26"/>
      <c r="H82" s="26"/>
      <c r="I82" s="26"/>
      <c r="W82" s="11">
        <f t="shared" si="3"/>
        <v>25</v>
      </c>
      <c r="X82" s="11">
        <v>1.216353</v>
      </c>
      <c r="Y82" s="11">
        <v>1.217105</v>
      </c>
      <c r="Z82" s="11">
        <v>1.217837</v>
      </c>
      <c r="AA82" s="11">
        <v>1.221858</v>
      </c>
      <c r="AB82" s="11">
        <v>1.219245</v>
      </c>
    </row>
    <row r="83" spans="1:28" ht="21.75">
      <c r="A83" s="37" t="s">
        <v>15</v>
      </c>
      <c r="B83" s="40">
        <f>B81/U6</f>
        <v>0.06964898223865276</v>
      </c>
      <c r="C83" s="40"/>
      <c r="F83" s="26"/>
      <c r="G83" s="26"/>
      <c r="H83" s="26"/>
      <c r="I83" s="26"/>
      <c r="W83" s="11">
        <f t="shared" si="3"/>
        <v>26</v>
      </c>
      <c r="X83" s="11">
        <v>1.219923</v>
      </c>
      <c r="Y83" s="11">
        <v>1.220584</v>
      </c>
      <c r="Z83" s="11">
        <v>1.221229</v>
      </c>
      <c r="AA83" s="11">
        <v>1.224972</v>
      </c>
      <c r="AB83" s="11">
        <v>1.222473</v>
      </c>
    </row>
    <row r="84" spans="1:28" ht="21.75">
      <c r="A84" s="37" t="s">
        <v>16</v>
      </c>
      <c r="B84" s="40">
        <f>U4-(B80/B83)</f>
        <v>53.35395900550047</v>
      </c>
      <c r="C84" s="40"/>
      <c r="F84" s="26"/>
      <c r="G84" s="26"/>
      <c r="H84" s="26"/>
      <c r="I84" s="26"/>
      <c r="W84" s="11">
        <f t="shared" si="3"/>
        <v>27</v>
      </c>
      <c r="X84" s="11">
        <v>1.223073</v>
      </c>
      <c r="Y84" s="11">
        <v>1.222659</v>
      </c>
      <c r="Z84" s="11">
        <v>1.224232</v>
      </c>
      <c r="AA84" s="11">
        <v>1.230219</v>
      </c>
      <c r="AB84" s="11">
        <v>1.22534</v>
      </c>
    </row>
    <row r="85" spans="2:28" ht="21.75">
      <c r="B85" s="1"/>
      <c r="C85" s="1"/>
      <c r="F85" s="26"/>
      <c r="G85" s="26"/>
      <c r="H85" s="26"/>
      <c r="I85" s="26"/>
      <c r="W85" s="11">
        <f t="shared" si="3"/>
        <v>28</v>
      </c>
      <c r="X85" s="11">
        <v>1.226657</v>
      </c>
      <c r="Y85" s="11">
        <v>1.227906</v>
      </c>
      <c r="Z85" s="11">
        <v>1.229092</v>
      </c>
      <c r="AA85" s="11">
        <v>1.235121</v>
      </c>
      <c r="AB85" s="11">
        <v>1.231292</v>
      </c>
    </row>
    <row r="86" spans="2:28" ht="21.75">
      <c r="B86" s="1"/>
      <c r="C86" s="1"/>
      <c r="F86" s="26"/>
      <c r="G86" s="26"/>
      <c r="H86" s="26"/>
      <c r="I86" s="26"/>
      <c r="W86" s="11">
        <f t="shared" si="3"/>
        <v>29</v>
      </c>
      <c r="X86" s="11">
        <v>1.232316</v>
      </c>
      <c r="Y86" s="11">
        <v>1.233293</v>
      </c>
      <c r="Z86" s="11">
        <v>1.234227</v>
      </c>
      <c r="AA86" s="11">
        <v>1.235121</v>
      </c>
      <c r="AB86" s="11">
        <v>1.235977</v>
      </c>
    </row>
    <row r="87" spans="2:28" ht="21.75">
      <c r="B87" s="1"/>
      <c r="C87" s="1"/>
      <c r="F87" s="26"/>
      <c r="G87" s="26"/>
      <c r="H87" s="26"/>
      <c r="I87" s="26"/>
      <c r="W87" s="11">
        <f t="shared" si="3"/>
        <v>30</v>
      </c>
      <c r="X87" s="11">
        <v>1.236799</v>
      </c>
      <c r="Y87" s="11">
        <v>1.237587</v>
      </c>
      <c r="Z87" s="11">
        <v>1.238345</v>
      </c>
      <c r="AA87" s="11">
        <v>1.239074</v>
      </c>
      <c r="AB87" s="11">
        <v>1.239775</v>
      </c>
    </row>
    <row r="88" spans="2:28" ht="21.75">
      <c r="B88" s="1"/>
      <c r="C88" s="1"/>
      <c r="U88" s="41"/>
      <c r="W88" s="11">
        <f t="shared" si="3"/>
        <v>31</v>
      </c>
      <c r="X88" s="11">
        <v>1.240451</v>
      </c>
      <c r="Y88" s="11">
        <v>1.241102</v>
      </c>
      <c r="Z88" s="11">
        <v>1.241731</v>
      </c>
      <c r="AA88" s="11">
        <v>1.242338</v>
      </c>
      <c r="AB88" s="11">
        <v>1.242924</v>
      </c>
    </row>
    <row r="89" spans="2:28" ht="21.75">
      <c r="B89" s="1"/>
      <c r="C89" s="1"/>
      <c r="W89" s="11">
        <f t="shared" si="3"/>
        <v>32</v>
      </c>
      <c r="X89" s="11">
        <v>1.243492</v>
      </c>
      <c r="Y89" s="11">
        <v>1.24404</v>
      </c>
      <c r="Z89" s="11">
        <v>1.244571</v>
      </c>
      <c r="AA89" s="11">
        <v>1.245086</v>
      </c>
      <c r="AB89" s="11">
        <v>1.245585</v>
      </c>
    </row>
    <row r="90" spans="2:28" ht="21.75">
      <c r="B90" s="1"/>
      <c r="C90" s="1"/>
      <c r="W90" s="11">
        <f t="shared" si="3"/>
        <v>33</v>
      </c>
      <c r="X90" s="11">
        <v>1.246068</v>
      </c>
      <c r="Y90" s="11">
        <v>1.246538</v>
      </c>
      <c r="Z90" s="11">
        <v>1.246993</v>
      </c>
      <c r="AA90" s="11">
        <v>1.247436</v>
      </c>
      <c r="AB90" s="11">
        <v>1.247866</v>
      </c>
    </row>
    <row r="91" spans="2:28" ht="21.75">
      <c r="B91" s="1"/>
      <c r="C91" s="1"/>
      <c r="W91" s="11">
        <f t="shared" si="3"/>
        <v>34</v>
      </c>
      <c r="X91" s="11">
        <v>1.248691</v>
      </c>
      <c r="Y91" s="11">
        <v>1.249472</v>
      </c>
      <c r="Z91" s="11">
        <v>1.250213</v>
      </c>
      <c r="AA91" s="11">
        <v>1.250916</v>
      </c>
      <c r="AB91" s="11">
        <v>1.251586</v>
      </c>
    </row>
    <row r="92" spans="2:28" ht="21.75">
      <c r="B92" s="1"/>
      <c r="C92" s="1"/>
      <c r="W92" s="11">
        <f t="shared" si="3"/>
        <v>35</v>
      </c>
      <c r="X92" s="11">
        <v>1.252224</v>
      </c>
      <c r="Y92" s="11">
        <v>1.252832</v>
      </c>
      <c r="Z92" s="11">
        <v>1.253413</v>
      </c>
      <c r="AA92" s="11">
        <v>1.253969</v>
      </c>
      <c r="AB92" s="11">
        <v>1.254501</v>
      </c>
    </row>
    <row r="93" spans="2:28" ht="21.75">
      <c r="B93" s="1"/>
      <c r="C93" s="1"/>
      <c r="W93" s="11">
        <f t="shared" si="3"/>
        <v>36</v>
      </c>
      <c r="X93" s="11">
        <v>1.25501</v>
      </c>
      <c r="Y93" s="11">
        <v>1.255499</v>
      </c>
      <c r="Z93" s="11">
        <v>1.255969</v>
      </c>
      <c r="AA93" s="11">
        <v>1.25642</v>
      </c>
      <c r="AB93" s="11">
        <v>1.256854</v>
      </c>
    </row>
    <row r="94" spans="2:28" ht="21.75">
      <c r="B94" s="1"/>
      <c r="C94" s="1"/>
      <c r="W94" s="11">
        <f t="shared" si="3"/>
        <v>37</v>
      </c>
      <c r="X94" s="11">
        <v>1.257272</v>
      </c>
      <c r="Y94" s="11">
        <v>1.257675</v>
      </c>
      <c r="Z94" s="11">
        <v>2.258064</v>
      </c>
      <c r="AA94" s="11">
        <v>1.258438</v>
      </c>
      <c r="AB94" s="11">
        <v>1.2588</v>
      </c>
    </row>
    <row r="95" spans="2:28" ht="21.75">
      <c r="B95" s="1"/>
      <c r="C95" s="1"/>
      <c r="W95" s="11">
        <f t="shared" si="3"/>
        <v>38</v>
      </c>
      <c r="X95" s="11">
        <v>1.259653</v>
      </c>
      <c r="Y95" s="11">
        <v>1.260439</v>
      </c>
      <c r="Z95" s="11">
        <v>1.261167</v>
      </c>
      <c r="AA95" s="11">
        <v>1.261841</v>
      </c>
      <c r="AB95" s="11">
        <v>1.263056</v>
      </c>
    </row>
    <row r="96" spans="2:28" ht="21.75">
      <c r="B96" s="1"/>
      <c r="C96" s="1"/>
      <c r="W96" s="11">
        <f t="shared" si="3"/>
        <v>39</v>
      </c>
      <c r="X96" s="11">
        <v>1.26412</v>
      </c>
      <c r="Y96" s="11">
        <v>1.265061</v>
      </c>
      <c r="Z96" s="11">
        <v>1.265899</v>
      </c>
      <c r="AA96" s="11">
        <v>1.266651</v>
      </c>
      <c r="AB96" s="11">
        <v>1.267331</v>
      </c>
    </row>
    <row r="97" spans="2:26" ht="21.75">
      <c r="B97" s="1"/>
      <c r="C97" s="1"/>
      <c r="W97" s="11">
        <v>40</v>
      </c>
      <c r="X97" s="11">
        <v>1.267948</v>
      </c>
      <c r="Y97" s="11">
        <v>1.268511</v>
      </c>
      <c r="Z97" s="11">
        <v>1.28255</v>
      </c>
    </row>
    <row r="98" spans="2:3" ht="21.75">
      <c r="B98" s="1"/>
      <c r="C98" s="1"/>
    </row>
    <row r="99" spans="2:3" ht="21.75">
      <c r="B99" s="1"/>
      <c r="C99" s="1"/>
    </row>
    <row r="100" spans="2:3" ht="21.75">
      <c r="B100" s="1"/>
      <c r="C100" s="1"/>
    </row>
    <row r="101" spans="2:3" ht="21.75">
      <c r="B101" s="1"/>
      <c r="C101" s="1"/>
    </row>
  </sheetData>
  <mergeCells count="4">
    <mergeCell ref="E32:G32"/>
    <mergeCell ref="E31:G31"/>
    <mergeCell ref="A9:B9"/>
    <mergeCell ref="A8:B8"/>
  </mergeCells>
  <printOptions/>
  <pageMargins left="0.21" right="0.12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4"/>
  </sheetPr>
  <dimension ref="A1:AB101"/>
  <sheetViews>
    <sheetView workbookViewId="0" topLeftCell="B16">
      <selection activeCell="S25" sqref="S24:S25"/>
    </sheetView>
  </sheetViews>
  <sheetFormatPr defaultColWidth="9.140625" defaultRowHeight="12.75"/>
  <cols>
    <col min="1" max="1" width="12.00390625" style="1" customWidth="1"/>
    <col min="2" max="2" width="8.57421875" style="2" customWidth="1"/>
    <col min="3" max="3" width="0.9921875" style="2" customWidth="1"/>
    <col min="4" max="4" width="5.57421875" style="1" customWidth="1"/>
    <col min="5" max="17" width="5.57421875" style="2" customWidth="1"/>
    <col min="18" max="18" width="6.7109375" style="2" customWidth="1"/>
    <col min="19" max="20" width="9.140625" style="2" customWidth="1"/>
    <col min="21" max="21" width="10.7109375" style="2" customWidth="1"/>
    <col min="22" max="16384" width="9.140625" style="2" customWidth="1"/>
  </cols>
  <sheetData>
    <row r="1" spans="3:24" ht="22.5" customHeight="1">
      <c r="C1" s="3"/>
      <c r="D1" s="4" t="s">
        <v>0</v>
      </c>
      <c r="E1" s="4" t="s">
        <v>0</v>
      </c>
      <c r="J1" s="5" t="s">
        <v>0</v>
      </c>
      <c r="K1" s="6"/>
      <c r="R1" s="87"/>
      <c r="S1" s="88" t="s">
        <v>2</v>
      </c>
      <c r="T1" s="87"/>
      <c r="U1" s="87"/>
      <c r="V1" s="89"/>
      <c r="W1" s="8"/>
      <c r="X1" s="7" t="s">
        <v>3</v>
      </c>
    </row>
    <row r="2" spans="3:24" ht="22.5" customHeight="1">
      <c r="C2" s="9"/>
      <c r="D2" s="4" t="s">
        <v>0</v>
      </c>
      <c r="E2" s="4" t="s">
        <v>0</v>
      </c>
      <c r="J2" s="5" t="s">
        <v>0</v>
      </c>
      <c r="K2" s="6"/>
      <c r="R2" s="87"/>
      <c r="S2" s="88" t="s">
        <v>4</v>
      </c>
      <c r="T2" s="87"/>
      <c r="U2" s="87"/>
      <c r="V2" s="89"/>
      <c r="W2" s="8"/>
      <c r="X2" s="8"/>
    </row>
    <row r="3" spans="3:28" ht="22.5" customHeight="1">
      <c r="C3" s="10"/>
      <c r="D3" s="4" t="s">
        <v>0</v>
      </c>
      <c r="E3" s="4" t="s">
        <v>0</v>
      </c>
      <c r="F3" s="2" t="s">
        <v>0</v>
      </c>
      <c r="G3" s="2" t="s">
        <v>0</v>
      </c>
      <c r="H3" s="2" t="s">
        <v>0</v>
      </c>
      <c r="J3" s="5" t="s">
        <v>0</v>
      </c>
      <c r="K3" s="6"/>
      <c r="L3" s="11" t="s">
        <v>0</v>
      </c>
      <c r="R3" s="87"/>
      <c r="S3" s="88" t="s">
        <v>5</v>
      </c>
      <c r="T3" s="87"/>
      <c r="U3" s="90">
        <f>COUNT(H41:H51)</f>
        <v>11</v>
      </c>
      <c r="V3" s="87"/>
      <c r="W3" s="12">
        <v>1</v>
      </c>
      <c r="X3" s="13">
        <v>0.366513</v>
      </c>
      <c r="Y3" s="13">
        <v>0.404336</v>
      </c>
      <c r="Z3" s="13">
        <v>0.428593</v>
      </c>
      <c r="AA3" s="13">
        <v>0.445801</v>
      </c>
      <c r="AB3" s="13">
        <v>0.457994</v>
      </c>
    </row>
    <row r="4" spans="6:28" ht="21" customHeight="1">
      <c r="F4" s="2" t="s">
        <v>0</v>
      </c>
      <c r="G4" s="2" t="s">
        <v>0</v>
      </c>
      <c r="H4" s="2" t="s">
        <v>0</v>
      </c>
      <c r="J4" s="5" t="s">
        <v>0</v>
      </c>
      <c r="K4" s="6"/>
      <c r="L4" s="14" t="s">
        <v>0</v>
      </c>
      <c r="R4" s="87"/>
      <c r="S4" s="88" t="s">
        <v>6</v>
      </c>
      <c r="T4" s="87"/>
      <c r="U4" s="91">
        <f>AVERAGE(H41:H51)</f>
        <v>68.75454545454546</v>
      </c>
      <c r="V4" s="87"/>
      <c r="W4" s="12">
        <f>W3+1</f>
        <v>2</v>
      </c>
      <c r="X4" s="13">
        <v>0.469032</v>
      </c>
      <c r="Y4" s="13">
        <v>0.477353</v>
      </c>
      <c r="Z4" s="13">
        <v>0.484278</v>
      </c>
      <c r="AA4" s="13">
        <v>0.490151</v>
      </c>
      <c r="AB4" s="13">
        <v>0.495207</v>
      </c>
    </row>
    <row r="5" spans="10:28" ht="21" customHeight="1">
      <c r="J5" s="5" t="s">
        <v>0</v>
      </c>
      <c r="K5" s="6"/>
      <c r="L5" s="14" t="s">
        <v>0</v>
      </c>
      <c r="R5" s="87"/>
      <c r="S5" s="88" t="s">
        <v>7</v>
      </c>
      <c r="T5" s="87"/>
      <c r="U5" s="91">
        <f>(VAR(H41:H51))</f>
        <v>252.66672727272598</v>
      </c>
      <c r="V5" s="87"/>
      <c r="W5" s="12">
        <f>W4+1</f>
        <v>3</v>
      </c>
      <c r="X5" s="13">
        <v>0.499614</v>
      </c>
      <c r="Y5" s="13">
        <v>0.503498</v>
      </c>
      <c r="Z5" s="13">
        <v>0.506951</v>
      </c>
      <c r="AA5" s="13">
        <v>0.510045</v>
      </c>
      <c r="AB5" s="13">
        <v>0.512836</v>
      </c>
    </row>
    <row r="6" spans="10:28" ht="21" customHeight="1">
      <c r="J6" s="5" t="s">
        <v>8</v>
      </c>
      <c r="K6" s="6"/>
      <c r="L6" s="14" t="s">
        <v>0</v>
      </c>
      <c r="R6" s="87"/>
      <c r="S6" s="88" t="s">
        <v>9</v>
      </c>
      <c r="T6" s="87"/>
      <c r="U6" s="91">
        <f>STDEV(H41:H51)</f>
        <v>15.895493929813128</v>
      </c>
      <c r="V6" s="87"/>
      <c r="W6" s="12">
        <f>W5+1</f>
        <v>4</v>
      </c>
      <c r="X6" s="13">
        <v>0.515369</v>
      </c>
      <c r="Y6" s="13">
        <v>0.51768</v>
      </c>
      <c r="Z6" s="13">
        <v>0.519798</v>
      </c>
      <c r="AA6" s="13">
        <v>0.521749</v>
      </c>
      <c r="AB6" s="13">
        <v>0.523552</v>
      </c>
    </row>
    <row r="7" spans="18:28" ht="21" customHeight="1">
      <c r="R7" s="87"/>
      <c r="S7" s="87"/>
      <c r="T7" s="87"/>
      <c r="U7" s="87"/>
      <c r="V7" s="87"/>
      <c r="W7" s="12">
        <f>W6+1</f>
        <v>5</v>
      </c>
      <c r="X7" s="13">
        <v>0.525224</v>
      </c>
      <c r="Y7" s="13">
        <v>0.526779</v>
      </c>
      <c r="Z7" s="13">
        <v>0.528231</v>
      </c>
      <c r="AA7" s="13">
        <v>0.52959</v>
      </c>
      <c r="AB7" s="13">
        <v>0.530864</v>
      </c>
    </row>
    <row r="8" spans="1:28" ht="21" customHeight="1">
      <c r="A8" s="103" t="s">
        <v>22</v>
      </c>
      <c r="B8" s="104"/>
      <c r="C8" s="46"/>
      <c r="D8" s="46"/>
      <c r="E8" s="46"/>
      <c r="R8" s="87"/>
      <c r="S8" s="87"/>
      <c r="T8" s="87"/>
      <c r="U8" s="87"/>
      <c r="V8" s="87"/>
      <c r="W8" s="12">
        <v>6</v>
      </c>
      <c r="X8" s="13">
        <v>0.532062</v>
      </c>
      <c r="Y8" s="13">
        <v>0.533191</v>
      </c>
      <c r="Z8" s="13">
        <v>0.534257</v>
      </c>
      <c r="AA8" s="13">
        <v>0.535266</v>
      </c>
      <c r="AB8" s="13">
        <v>0.536221</v>
      </c>
    </row>
    <row r="9" spans="1:28" ht="21" customHeight="1">
      <c r="A9" s="101" t="s">
        <v>28</v>
      </c>
      <c r="B9" s="102"/>
      <c r="C9" s="47"/>
      <c r="D9" s="47"/>
      <c r="E9" s="47"/>
      <c r="R9" s="87"/>
      <c r="S9" s="87"/>
      <c r="T9" s="87" t="s">
        <v>18</v>
      </c>
      <c r="U9" s="92">
        <f>+B80</f>
        <v>0.499614</v>
      </c>
      <c r="V9" s="87"/>
      <c r="W9" s="12">
        <f aca="true" t="shared" si="0" ref="W9:W38">W8+1</f>
        <v>7</v>
      </c>
      <c r="X9" s="13">
        <v>0.541053</v>
      </c>
      <c r="Y9" s="13">
        <v>0.53799</v>
      </c>
      <c r="Z9" s="13">
        <v>0.538811</v>
      </c>
      <c r="AA9" s="13">
        <v>0.539593</v>
      </c>
      <c r="AB9" s="13">
        <v>0.54034</v>
      </c>
    </row>
    <row r="10" spans="1:28" ht="21.75">
      <c r="A10" s="77" t="s">
        <v>1</v>
      </c>
      <c r="B10" s="78" t="s">
        <v>17</v>
      </c>
      <c r="C10" s="10"/>
      <c r="D10" s="45"/>
      <c r="E10" s="9"/>
      <c r="R10" s="87"/>
      <c r="S10" s="87"/>
      <c r="T10" s="87" t="s">
        <v>19</v>
      </c>
      <c r="U10" s="92">
        <f>+B81</f>
        <v>0.96758</v>
      </c>
      <c r="V10" s="87"/>
      <c r="W10" s="12">
        <f t="shared" si="0"/>
        <v>8</v>
      </c>
      <c r="X10" s="13">
        <v>0.541053</v>
      </c>
      <c r="Y10" s="13">
        <v>0.541736</v>
      </c>
      <c r="Z10" s="13">
        <v>0.54239</v>
      </c>
      <c r="AA10" s="13">
        <v>0.543018</v>
      </c>
      <c r="AB10" s="13">
        <v>0.54362</v>
      </c>
    </row>
    <row r="11" spans="1:28" ht="21" customHeight="1">
      <c r="A11" s="83">
        <v>2540</v>
      </c>
      <c r="B11" s="79">
        <v>55</v>
      </c>
      <c r="C11" s="10"/>
      <c r="D11" s="25"/>
      <c r="E11" s="42"/>
      <c r="R11" s="87"/>
      <c r="S11" s="87"/>
      <c r="T11" s="87"/>
      <c r="U11" s="87"/>
      <c r="V11" s="87"/>
      <c r="W11" s="12">
        <f t="shared" si="0"/>
        <v>9</v>
      </c>
      <c r="X11" s="13">
        <v>0.544198</v>
      </c>
      <c r="Y11" s="13">
        <v>0.544754</v>
      </c>
      <c r="Z11" s="13">
        <v>0.545289</v>
      </c>
      <c r="AA11" s="13">
        <v>0.545805</v>
      </c>
      <c r="AB11" s="13">
        <v>0.546302</v>
      </c>
    </row>
    <row r="12" spans="1:28" ht="21" customHeight="1">
      <c r="A12" s="84">
        <v>2541</v>
      </c>
      <c r="B12" s="80">
        <v>69.4</v>
      </c>
      <c r="C12" s="10"/>
      <c r="D12" s="25"/>
      <c r="E12" s="42"/>
      <c r="W12" s="12">
        <f t="shared" si="0"/>
        <v>10</v>
      </c>
      <c r="X12" s="13">
        <v>0.546781</v>
      </c>
      <c r="Y12" s="13">
        <v>0.547244</v>
      </c>
      <c r="Z12" s="13">
        <v>0.547691</v>
      </c>
      <c r="AA12" s="13">
        <v>0.548124</v>
      </c>
      <c r="AB12" s="13">
        <v>0.548542</v>
      </c>
    </row>
    <row r="13" spans="1:28" ht="21" customHeight="1">
      <c r="A13" s="84">
        <v>2542</v>
      </c>
      <c r="B13" s="80">
        <v>73.8</v>
      </c>
      <c r="C13" s="10"/>
      <c r="D13" s="25"/>
      <c r="E13" s="42"/>
      <c r="W13" s="12">
        <f t="shared" si="0"/>
        <v>11</v>
      </c>
      <c r="X13" s="13">
        <v>0.548947</v>
      </c>
      <c r="Y13" s="13">
        <v>0.549339</v>
      </c>
      <c r="Z13" s="13">
        <v>0.549719</v>
      </c>
      <c r="AA13" s="13">
        <v>0.550087</v>
      </c>
      <c r="AB13" s="13">
        <v>0.550445</v>
      </c>
    </row>
    <row r="14" spans="1:28" ht="21" customHeight="1">
      <c r="A14" s="84">
        <v>2543</v>
      </c>
      <c r="B14" s="80">
        <v>82</v>
      </c>
      <c r="C14" s="10"/>
      <c r="D14" s="25"/>
      <c r="E14" s="42"/>
      <c r="W14" s="12">
        <f t="shared" si="0"/>
        <v>12</v>
      </c>
      <c r="X14" s="13">
        <v>0.550792</v>
      </c>
      <c r="Y14" s="13">
        <v>0.551128</v>
      </c>
      <c r="Z14" s="13">
        <v>0.551456</v>
      </c>
      <c r="AA14" s="13">
        <v>0.551774</v>
      </c>
      <c r="AB14" s="13">
        <v>0.552084</v>
      </c>
    </row>
    <row r="15" spans="1:28" ht="21" customHeight="1">
      <c r="A15" s="84">
        <v>2544</v>
      </c>
      <c r="B15" s="80">
        <v>60</v>
      </c>
      <c r="C15" s="10"/>
      <c r="D15" s="25"/>
      <c r="E15" s="42"/>
      <c r="W15" s="12">
        <f t="shared" si="0"/>
        <v>13</v>
      </c>
      <c r="X15" s="13">
        <v>0.552385</v>
      </c>
      <c r="Y15" s="13">
        <v>0.552678</v>
      </c>
      <c r="Z15" s="13">
        <v>0.552963</v>
      </c>
      <c r="AA15" s="13">
        <v>0.553241</v>
      </c>
      <c r="AB15" s="13">
        <v>0.553513</v>
      </c>
    </row>
    <row r="16" spans="1:28" ht="21" customHeight="1">
      <c r="A16" s="84">
        <v>2545</v>
      </c>
      <c r="B16" s="80">
        <v>89.4</v>
      </c>
      <c r="C16" s="10"/>
      <c r="D16" s="25"/>
      <c r="E16" s="42"/>
      <c r="W16" s="12">
        <f t="shared" si="0"/>
        <v>14</v>
      </c>
      <c r="X16" s="13">
        <v>0.553776</v>
      </c>
      <c r="Y16" s="13">
        <v>0.554034</v>
      </c>
      <c r="Z16" s="13">
        <v>0.554285</v>
      </c>
      <c r="AA16" s="13">
        <v>0.55453</v>
      </c>
      <c r="AB16" s="13">
        <v>0.55477</v>
      </c>
    </row>
    <row r="17" spans="1:28" ht="21" customHeight="1">
      <c r="A17" s="84">
        <v>2546</v>
      </c>
      <c r="B17" s="80">
        <v>47.8</v>
      </c>
      <c r="C17" s="10"/>
      <c r="D17" s="25"/>
      <c r="E17" s="42"/>
      <c r="W17" s="12">
        <f t="shared" si="0"/>
        <v>15</v>
      </c>
      <c r="X17" s="13">
        <v>0.555004</v>
      </c>
      <c r="Y17" s="13">
        <v>0.555232</v>
      </c>
      <c r="Z17" s="13">
        <v>0.555455</v>
      </c>
      <c r="AA17" s="13">
        <v>0.555673</v>
      </c>
      <c r="AB17" s="13">
        <v>0.555887</v>
      </c>
    </row>
    <row r="18" spans="1:28" ht="21" customHeight="1">
      <c r="A18" s="84">
        <v>2547</v>
      </c>
      <c r="B18" s="80">
        <v>99.4</v>
      </c>
      <c r="C18" s="10"/>
      <c r="D18" s="25"/>
      <c r="E18" s="43"/>
      <c r="W18" s="12">
        <f t="shared" si="0"/>
        <v>16</v>
      </c>
      <c r="X18" s="13">
        <v>0.556095</v>
      </c>
      <c r="Y18" s="13">
        <v>0.556299</v>
      </c>
      <c r="Z18" s="13">
        <v>0.556499</v>
      </c>
      <c r="AA18" s="13">
        <v>0.556695</v>
      </c>
      <c r="AB18" s="13">
        <v>0.556886</v>
      </c>
    </row>
    <row r="19" spans="1:28" ht="21" customHeight="1">
      <c r="A19" s="84">
        <v>2548</v>
      </c>
      <c r="B19" s="80">
        <v>60.9</v>
      </c>
      <c r="C19" s="10"/>
      <c r="D19" s="25"/>
      <c r="E19" s="43"/>
      <c r="W19" s="12">
        <f t="shared" si="0"/>
        <v>17</v>
      </c>
      <c r="X19" s="13">
        <v>0.557073</v>
      </c>
      <c r="Y19" s="13">
        <v>0.557257</v>
      </c>
      <c r="Z19" s="13">
        <v>0.557437</v>
      </c>
      <c r="AA19" s="13">
        <v>0.557613</v>
      </c>
      <c r="AB19" s="13">
        <v>0.557786</v>
      </c>
    </row>
    <row r="20" spans="1:28" ht="21" customHeight="1">
      <c r="A20" s="85">
        <v>2549</v>
      </c>
      <c r="B20" s="81">
        <v>56.6</v>
      </c>
      <c r="C20" s="10"/>
      <c r="D20" s="25"/>
      <c r="E20" s="43"/>
      <c r="W20" s="12">
        <f t="shared" si="0"/>
        <v>18</v>
      </c>
      <c r="X20" s="13">
        <v>0.557955</v>
      </c>
      <c r="Y20" s="13">
        <v>0.558121</v>
      </c>
      <c r="Z20" s="13">
        <v>0.558284</v>
      </c>
      <c r="AA20" s="13">
        <v>0.558444</v>
      </c>
      <c r="AB20" s="13">
        <v>0.558601</v>
      </c>
    </row>
    <row r="21" spans="1:28" ht="21" customHeight="1">
      <c r="A21" s="86">
        <v>2550</v>
      </c>
      <c r="B21" s="82">
        <v>62</v>
      </c>
      <c r="C21" s="10"/>
      <c r="D21" s="25"/>
      <c r="E21" s="43"/>
      <c r="W21" s="12">
        <f t="shared" si="0"/>
        <v>19</v>
      </c>
      <c r="X21" s="13">
        <v>0.558755</v>
      </c>
      <c r="Y21" s="13">
        <v>0.558906</v>
      </c>
      <c r="Z21" s="13">
        <v>0.559055</v>
      </c>
      <c r="AA21" s="13">
        <v>0.559201</v>
      </c>
      <c r="AB21" s="13">
        <v>0.559344</v>
      </c>
    </row>
    <row r="22" spans="1:28" ht="21" customHeight="1">
      <c r="A22" s="25"/>
      <c r="B22" s="42"/>
      <c r="C22" s="10"/>
      <c r="D22" s="25"/>
      <c r="E22" s="43"/>
      <c r="W22" s="12">
        <f t="shared" si="0"/>
        <v>20</v>
      </c>
      <c r="X22" s="13">
        <v>0.559484</v>
      </c>
      <c r="Y22" s="13">
        <v>0.559623</v>
      </c>
      <c r="Z22" s="13">
        <v>0.559758</v>
      </c>
      <c r="AA22" s="13">
        <v>0.559892</v>
      </c>
      <c r="AB22" s="13">
        <v>0.560023</v>
      </c>
    </row>
    <row r="23" spans="1:28" ht="21" customHeight="1">
      <c r="A23" s="25"/>
      <c r="B23" s="42"/>
      <c r="C23" s="10"/>
      <c r="D23" s="25"/>
      <c r="E23" s="43"/>
      <c r="W23" s="12">
        <f t="shared" si="0"/>
        <v>21</v>
      </c>
      <c r="X23" s="13">
        <v>0.560152</v>
      </c>
      <c r="Y23" s="13">
        <v>0.560279</v>
      </c>
      <c r="Z23" s="13">
        <v>0.560404</v>
      </c>
      <c r="AA23" s="13">
        <v>0.560527</v>
      </c>
      <c r="AB23" s="13">
        <v>0.560647</v>
      </c>
    </row>
    <row r="24" spans="1:28" ht="21" customHeight="1">
      <c r="A24" s="25"/>
      <c r="B24" s="42"/>
      <c r="C24" s="10"/>
      <c r="D24" s="25"/>
      <c r="E24" s="43"/>
      <c r="W24" s="12">
        <f t="shared" si="0"/>
        <v>22</v>
      </c>
      <c r="X24" s="13">
        <v>0.560766</v>
      </c>
      <c r="Y24" s="13">
        <v>0.560883</v>
      </c>
      <c r="Z24" s="13">
        <v>0.560998</v>
      </c>
      <c r="AA24" s="13">
        <v>0.561112</v>
      </c>
      <c r="AB24" s="13">
        <v>0.561223</v>
      </c>
    </row>
    <row r="25" spans="1:28" ht="21" customHeight="1">
      <c r="A25" s="25"/>
      <c r="B25" s="42"/>
      <c r="C25" s="10"/>
      <c r="D25" s="25"/>
      <c r="E25" s="43"/>
      <c r="W25" s="12">
        <f t="shared" si="0"/>
        <v>23</v>
      </c>
      <c r="X25" s="13">
        <v>0.561233</v>
      </c>
      <c r="Y25" s="13">
        <v>0.561441</v>
      </c>
      <c r="Z25" s="13">
        <v>0.561548</v>
      </c>
      <c r="AA25" s="13">
        <v>0.561653</v>
      </c>
      <c r="AB25" s="13">
        <v>0.561756</v>
      </c>
    </row>
    <row r="26" spans="1:28" ht="21" customHeight="1">
      <c r="A26" s="25"/>
      <c r="B26" s="42"/>
      <c r="C26" s="10"/>
      <c r="D26" s="25"/>
      <c r="E26" s="43"/>
      <c r="W26" s="12">
        <f t="shared" si="0"/>
        <v>24</v>
      </c>
      <c r="X26" s="13">
        <v>0.561858</v>
      </c>
      <c r="Y26" s="13">
        <v>0.561958</v>
      </c>
      <c r="Z26" s="13">
        <v>0.562057</v>
      </c>
      <c r="AA26" s="13">
        <v>0.562155</v>
      </c>
      <c r="AB26" s="13">
        <v>0.562251</v>
      </c>
    </row>
    <row r="27" spans="1:28" ht="21" customHeight="1">
      <c r="A27" s="25"/>
      <c r="B27" s="42"/>
      <c r="C27" s="10"/>
      <c r="D27" s="25"/>
      <c r="E27" s="44"/>
      <c r="W27" s="12">
        <f t="shared" si="0"/>
        <v>25</v>
      </c>
      <c r="X27" s="13">
        <v>0.562439</v>
      </c>
      <c r="Y27" s="13">
        <v>0.562623</v>
      </c>
      <c r="Z27" s="13">
        <v>0.562801</v>
      </c>
      <c r="AA27" s="13">
        <v>0.562974</v>
      </c>
      <c r="AB27" s="13">
        <v>0.563143</v>
      </c>
    </row>
    <row r="28" spans="1:28" ht="21" customHeight="1">
      <c r="A28" s="25"/>
      <c r="B28" s="42"/>
      <c r="C28" s="10"/>
      <c r="D28" s="25"/>
      <c r="E28" s="26"/>
      <c r="W28" s="12">
        <f t="shared" si="0"/>
        <v>26</v>
      </c>
      <c r="X28" s="13">
        <v>0.563307</v>
      </c>
      <c r="Y28" s="13">
        <v>0.563467</v>
      </c>
      <c r="Z28" s="13">
        <v>0.562624</v>
      </c>
      <c r="AA28" s="13">
        <v>0.563776</v>
      </c>
      <c r="AB28" s="13">
        <v>0.563924</v>
      </c>
    </row>
    <row r="29" spans="3:28" ht="21" customHeight="1">
      <c r="C29" s="21"/>
      <c r="W29" s="12">
        <f t="shared" si="0"/>
        <v>27</v>
      </c>
      <c r="X29" s="13">
        <v>0.564069</v>
      </c>
      <c r="Y29" s="13">
        <v>0.564211</v>
      </c>
      <c r="Z29" s="13">
        <v>0.564349</v>
      </c>
      <c r="AA29" s="13">
        <v>0.564484</v>
      </c>
      <c r="AB29" s="13">
        <v>0.564616</v>
      </c>
    </row>
    <row r="30" spans="3:28" ht="21" customHeight="1">
      <c r="C30" s="21"/>
      <c r="W30" s="12">
        <f t="shared" si="0"/>
        <v>28</v>
      </c>
      <c r="X30" s="13">
        <v>0.564932</v>
      </c>
      <c r="Y30" s="13">
        <v>0.565232</v>
      </c>
      <c r="Z30" s="13">
        <v>0.565516</v>
      </c>
      <c r="AA30" s="13">
        <v>0.565785</v>
      </c>
      <c r="AB30" s="13">
        <v>0.566041</v>
      </c>
    </row>
    <row r="31" spans="5:28" ht="21" customHeight="1">
      <c r="E31" s="98" t="s">
        <v>10</v>
      </c>
      <c r="F31" s="99"/>
      <c r="G31" s="100"/>
      <c r="H31" s="93">
        <v>2</v>
      </c>
      <c r="I31" s="93">
        <v>5</v>
      </c>
      <c r="J31" s="93">
        <v>10</v>
      </c>
      <c r="K31" s="93">
        <v>25</v>
      </c>
      <c r="L31" s="93">
        <v>50</v>
      </c>
      <c r="M31" s="93">
        <v>100</v>
      </c>
      <c r="N31" s="93">
        <v>200</v>
      </c>
      <c r="O31" s="93">
        <v>500</v>
      </c>
      <c r="P31" s="93">
        <v>1000</v>
      </c>
      <c r="Q31" s="51"/>
      <c r="W31" s="12">
        <f t="shared" si="0"/>
        <v>29</v>
      </c>
      <c r="X31" s="13">
        <v>0.566285</v>
      </c>
      <c r="Y31" s="13">
        <v>0.566517</v>
      </c>
      <c r="Z31" s="13">
        <v>0.566739</v>
      </c>
      <c r="AA31" s="13">
        <v>0.566951</v>
      </c>
      <c r="AB31" s="13">
        <v>0.567153</v>
      </c>
    </row>
    <row r="32" spans="5:28" ht="21.75" customHeight="1">
      <c r="E32" s="95" t="s">
        <v>46</v>
      </c>
      <c r="F32" s="96"/>
      <c r="G32" s="97"/>
      <c r="H32" s="94">
        <f aca="true" t="shared" si="1" ref="H32:P32">ROUND((((-LN(-LN(1-1/H31)))+$B$83*$B$84)/$B$83),2)</f>
        <v>66.57</v>
      </c>
      <c r="I32" s="94">
        <f t="shared" si="1"/>
        <v>85.19</v>
      </c>
      <c r="J32" s="94">
        <f t="shared" si="1"/>
        <v>97.52</v>
      </c>
      <c r="K32" s="94">
        <f t="shared" si="1"/>
        <v>113.09</v>
      </c>
      <c r="L32" s="94">
        <f t="shared" si="1"/>
        <v>124.65</v>
      </c>
      <c r="M32" s="94">
        <f t="shared" si="1"/>
        <v>136.12</v>
      </c>
      <c r="N32" s="94">
        <f t="shared" si="1"/>
        <v>147.55</v>
      </c>
      <c r="O32" s="94">
        <f t="shared" si="1"/>
        <v>162.62</v>
      </c>
      <c r="P32" s="94">
        <f t="shared" si="1"/>
        <v>174.02</v>
      </c>
      <c r="Q32" s="52"/>
      <c r="W32" s="12">
        <f t="shared" si="0"/>
        <v>30</v>
      </c>
      <c r="X32" s="13">
        <v>0.567347</v>
      </c>
      <c r="Y32" s="13">
        <v>0.567533</v>
      </c>
      <c r="Z32" s="13">
        <v>0.567711</v>
      </c>
      <c r="AA32" s="13">
        <v>0.567883</v>
      </c>
      <c r="AB32" s="13">
        <v>0.568047</v>
      </c>
    </row>
    <row r="33" spans="3:28" ht="24" customHeight="1">
      <c r="C33" s="21"/>
      <c r="D33" s="22"/>
      <c r="E33" s="23"/>
      <c r="F33" s="23"/>
      <c r="G33" s="23"/>
      <c r="H33" s="23"/>
      <c r="I33" s="23"/>
      <c r="J33" s="23"/>
      <c r="K33" s="23"/>
      <c r="W33" s="12">
        <f t="shared" si="0"/>
        <v>31</v>
      </c>
      <c r="X33" s="13">
        <v>0.568205</v>
      </c>
      <c r="Y33" s="13">
        <v>0.568358</v>
      </c>
      <c r="Z33" s="13">
        <v>0.568505</v>
      </c>
      <c r="AA33" s="13">
        <v>0.568646</v>
      </c>
      <c r="AB33" s="13">
        <v>0.568783</v>
      </c>
    </row>
    <row r="34" spans="3:28" ht="24" customHeight="1">
      <c r="C34" s="21"/>
      <c r="L34" s="23"/>
      <c r="M34" s="23"/>
      <c r="N34" s="23"/>
      <c r="O34" s="23"/>
      <c r="P34" s="23"/>
      <c r="Q34" s="23"/>
      <c r="R34" s="23"/>
      <c r="W34" s="12">
        <f t="shared" si="0"/>
        <v>32</v>
      </c>
      <c r="X34" s="13">
        <v>0.568915</v>
      </c>
      <c r="Y34" s="13">
        <v>0.569042</v>
      </c>
      <c r="Z34" s="13">
        <v>0.569166</v>
      </c>
      <c r="AA34" s="13">
        <v>0.569285</v>
      </c>
      <c r="AB34" s="13">
        <v>0.5694</v>
      </c>
    </row>
    <row r="35" spans="19:28" ht="21.75" customHeight="1">
      <c r="S35" s="24" t="s">
        <v>0</v>
      </c>
      <c r="T35" s="24" t="s">
        <v>0</v>
      </c>
      <c r="W35" s="12">
        <f t="shared" si="0"/>
        <v>33</v>
      </c>
      <c r="X35" s="13">
        <v>0.571552</v>
      </c>
      <c r="Y35" s="13">
        <v>0.571662</v>
      </c>
      <c r="Z35" s="13">
        <v>0.571767</v>
      </c>
      <c r="AA35" s="13">
        <v>0.571868</v>
      </c>
      <c r="AB35" s="13">
        <v>0.571965</v>
      </c>
    </row>
    <row r="36" spans="3:28" ht="21.75">
      <c r="C36" s="21"/>
      <c r="D36" s="25"/>
      <c r="E36" s="26"/>
      <c r="F36" s="26"/>
      <c r="G36" s="26"/>
      <c r="H36" s="26"/>
      <c r="I36" s="27"/>
      <c r="J36" s="26"/>
      <c r="K36" s="26"/>
      <c r="L36" s="26"/>
      <c r="M36" s="26"/>
      <c r="W36" s="12">
        <f t="shared" si="0"/>
        <v>34</v>
      </c>
      <c r="X36" s="13">
        <v>0.572587</v>
      </c>
      <c r="Y36" s="13">
        <v>0.572761</v>
      </c>
      <c r="Z36" s="13">
        <v>0.57292</v>
      </c>
      <c r="AA36" s="13">
        <v>0.573068</v>
      </c>
      <c r="AB36" s="13">
        <v>0.573333</v>
      </c>
    </row>
    <row r="37" spans="3:28" ht="21.75">
      <c r="C37" s="21"/>
      <c r="D37" s="25"/>
      <c r="E37" s="26"/>
      <c r="F37" s="26"/>
      <c r="G37" s="26"/>
      <c r="H37" s="26"/>
      <c r="I37" s="26"/>
      <c r="J37" s="26"/>
      <c r="K37" s="26"/>
      <c r="L37" s="26"/>
      <c r="M37" s="26"/>
      <c r="W37" s="12">
        <f t="shared" si="0"/>
        <v>35</v>
      </c>
      <c r="X37" s="13">
        <v>0.573564</v>
      </c>
      <c r="Y37" s="13">
        <v>0.573767</v>
      </c>
      <c r="Z37" s="13">
        <v>0.573947</v>
      </c>
      <c r="AA37" s="13">
        <v>0.574108</v>
      </c>
      <c r="AB37" s="13">
        <v>0.574253</v>
      </c>
    </row>
    <row r="38" spans="3:28" ht="21.75">
      <c r="C38" s="21"/>
      <c r="G38" s="21"/>
      <c r="H38" s="22" t="s">
        <v>11</v>
      </c>
      <c r="I38" s="23"/>
      <c r="J38" s="23" t="s">
        <v>20</v>
      </c>
      <c r="K38" s="23"/>
      <c r="L38" s="23"/>
      <c r="M38" s="23"/>
      <c r="N38" s="23"/>
      <c r="O38" s="23"/>
      <c r="W38" s="12">
        <f t="shared" si="0"/>
        <v>36</v>
      </c>
      <c r="X38" s="13">
        <v>0.574383</v>
      </c>
      <c r="Y38" s="13">
        <v>0.574502</v>
      </c>
      <c r="Z38" s="13">
        <v>0.577216</v>
      </c>
      <c r="AA38" s="28"/>
      <c r="AB38" s="28"/>
    </row>
    <row r="39" spans="3:26" ht="21.75">
      <c r="C39" s="21"/>
      <c r="W39" s="11"/>
      <c r="X39" s="11"/>
      <c r="Y39" s="11"/>
      <c r="Z39" s="11"/>
    </row>
    <row r="40" spans="3:26" ht="21.75">
      <c r="C40" s="21"/>
      <c r="W40" s="11"/>
      <c r="X40" s="11"/>
      <c r="Y40" s="11"/>
      <c r="Z40" s="11"/>
    </row>
    <row r="41" spans="3:26" ht="21.75">
      <c r="C41" s="21"/>
      <c r="G41" s="17">
        <v>2540</v>
      </c>
      <c r="H41" s="18">
        <f aca="true" t="shared" si="2" ref="H41:H49">B11</f>
        <v>55</v>
      </c>
      <c r="W41" s="11"/>
      <c r="X41" s="11"/>
      <c r="Y41" s="11"/>
      <c r="Z41" s="11"/>
    </row>
    <row r="42" spans="2:26" ht="21.75">
      <c r="B42" s="26"/>
      <c r="C42" s="1"/>
      <c r="G42" s="15">
        <v>2541</v>
      </c>
      <c r="H42" s="16">
        <f t="shared" si="2"/>
        <v>69.4</v>
      </c>
      <c r="W42" s="11"/>
      <c r="X42" s="11"/>
      <c r="Y42" s="11"/>
      <c r="Z42" s="11"/>
    </row>
    <row r="43" spans="1:26" ht="21.75">
      <c r="A43" s="29"/>
      <c r="B43" s="25"/>
      <c r="C43" s="1"/>
      <c r="G43" s="15">
        <v>2542</v>
      </c>
      <c r="H43" s="16">
        <f t="shared" si="2"/>
        <v>73.8</v>
      </c>
      <c r="W43" s="11"/>
      <c r="X43" s="11"/>
      <c r="Y43" s="11"/>
      <c r="Z43" s="11"/>
    </row>
    <row r="44" spans="3:26" ht="21.75">
      <c r="C44" s="1"/>
      <c r="G44" s="15">
        <v>2543</v>
      </c>
      <c r="H44" s="16">
        <f t="shared" si="2"/>
        <v>82</v>
      </c>
      <c r="W44" s="11"/>
      <c r="X44" s="11"/>
      <c r="Y44" s="11"/>
      <c r="Z44" s="11"/>
    </row>
    <row r="45" spans="3:26" ht="21.75">
      <c r="C45" s="30"/>
      <c r="G45" s="15">
        <v>2544</v>
      </c>
      <c r="H45" s="16">
        <f t="shared" si="2"/>
        <v>60</v>
      </c>
      <c r="W45" s="11"/>
      <c r="X45" s="11"/>
      <c r="Y45" s="11"/>
      <c r="Z45" s="11"/>
    </row>
    <row r="46" spans="1:26" ht="21.75">
      <c r="A46" s="31"/>
      <c r="B46" s="30"/>
      <c r="C46" s="30"/>
      <c r="G46" s="15">
        <v>2545</v>
      </c>
      <c r="H46" s="16">
        <f t="shared" si="2"/>
        <v>89.4</v>
      </c>
      <c r="W46" s="11"/>
      <c r="X46" s="11"/>
      <c r="Y46" s="11"/>
      <c r="Z46" s="11"/>
    </row>
    <row r="47" spans="1:26" ht="21.75">
      <c r="A47" s="31"/>
      <c r="B47" s="30"/>
      <c r="C47" s="30"/>
      <c r="G47" s="15">
        <v>2546</v>
      </c>
      <c r="H47" s="16">
        <f t="shared" si="2"/>
        <v>47.8</v>
      </c>
      <c r="W47" s="11"/>
      <c r="X47" s="11"/>
      <c r="Y47" s="11"/>
      <c r="Z47" s="11"/>
    </row>
    <row r="48" spans="1:26" ht="21.75">
      <c r="A48" s="31"/>
      <c r="B48" s="30"/>
      <c r="C48" s="30"/>
      <c r="G48" s="15">
        <v>2547</v>
      </c>
      <c r="H48" s="16">
        <f t="shared" si="2"/>
        <v>99.4</v>
      </c>
      <c r="W48" s="11"/>
      <c r="X48" s="11"/>
      <c r="Y48" s="11"/>
      <c r="Z48" s="11"/>
    </row>
    <row r="49" spans="1:26" ht="21.75">
      <c r="A49" s="31"/>
      <c r="B49" s="30"/>
      <c r="C49" s="30"/>
      <c r="G49" s="15">
        <v>2548</v>
      </c>
      <c r="H49" s="53">
        <f t="shared" si="2"/>
        <v>60.9</v>
      </c>
      <c r="W49" s="11"/>
      <c r="X49" s="11"/>
      <c r="Y49" s="11"/>
      <c r="Z49" s="11"/>
    </row>
    <row r="50" spans="1:26" ht="21.75">
      <c r="A50" s="31"/>
      <c r="B50" s="30"/>
      <c r="C50" s="30"/>
      <c r="G50" s="54">
        <v>2549</v>
      </c>
      <c r="H50" s="55">
        <v>56.6</v>
      </c>
      <c r="W50" s="11"/>
      <c r="X50" s="11"/>
      <c r="Y50" s="11"/>
      <c r="Z50" s="11"/>
    </row>
    <row r="51" spans="1:26" ht="21.75">
      <c r="A51" s="31"/>
      <c r="B51" s="30"/>
      <c r="C51" s="30"/>
      <c r="F51" s="26"/>
      <c r="G51" s="19">
        <v>2550</v>
      </c>
      <c r="H51" s="20">
        <v>62</v>
      </c>
      <c r="I51" s="26"/>
      <c r="W51" s="11"/>
      <c r="X51" s="11"/>
      <c r="Y51" s="11"/>
      <c r="Z51" s="11"/>
    </row>
    <row r="52" spans="1:26" ht="21.75">
      <c r="A52" s="31"/>
      <c r="B52" s="30"/>
      <c r="C52" s="30"/>
      <c r="F52" s="26"/>
      <c r="G52" s="26"/>
      <c r="H52" s="42"/>
      <c r="I52" s="26"/>
      <c r="W52" s="11"/>
      <c r="X52" s="11"/>
      <c r="Y52" s="11"/>
      <c r="Z52" s="11"/>
    </row>
    <row r="53" spans="1:26" ht="21.75">
      <c r="A53" s="31"/>
      <c r="B53" s="30"/>
      <c r="C53" s="30"/>
      <c r="F53" s="26"/>
      <c r="G53" s="26"/>
      <c r="H53" s="42"/>
      <c r="I53" s="26"/>
      <c r="W53" s="11"/>
      <c r="X53" s="11"/>
      <c r="Y53" s="11"/>
      <c r="Z53" s="11"/>
    </row>
    <row r="54" spans="1:26" ht="21.75">
      <c r="A54" s="31"/>
      <c r="B54" s="30"/>
      <c r="C54" s="30"/>
      <c r="F54" s="26"/>
      <c r="G54" s="26"/>
      <c r="H54" s="42"/>
      <c r="I54" s="26"/>
      <c r="W54" s="11"/>
      <c r="X54" s="11"/>
      <c r="Y54" s="11"/>
      <c r="Z54" s="11"/>
    </row>
    <row r="55" spans="1:26" ht="21.75">
      <c r="A55" s="31"/>
      <c r="B55" s="30"/>
      <c r="C55" s="30"/>
      <c r="F55" s="26"/>
      <c r="G55" s="26"/>
      <c r="H55" s="42"/>
      <c r="I55" s="26"/>
      <c r="W55" s="11"/>
      <c r="X55" s="11"/>
      <c r="Y55" s="11"/>
      <c r="Z55" s="11"/>
    </row>
    <row r="56" spans="2:23" ht="21.75">
      <c r="B56" s="1"/>
      <c r="C56" s="1"/>
      <c r="F56" s="26"/>
      <c r="G56" s="26"/>
      <c r="H56" s="42"/>
      <c r="I56" s="26"/>
      <c r="W56" s="32" t="s">
        <v>0</v>
      </c>
    </row>
    <row r="57" spans="2:24" ht="21.75">
      <c r="B57" s="1"/>
      <c r="C57" s="1"/>
      <c r="F57" s="26"/>
      <c r="G57" s="26"/>
      <c r="H57" s="42"/>
      <c r="I57" s="26"/>
      <c r="W57" s="32" t="s">
        <v>0</v>
      </c>
      <c r="X57" s="32" t="s">
        <v>12</v>
      </c>
    </row>
    <row r="58" spans="2:28" ht="21.75">
      <c r="B58" s="1"/>
      <c r="C58" s="1"/>
      <c r="F58" s="26"/>
      <c r="G58" s="26"/>
      <c r="H58" s="42"/>
      <c r="I58" s="26"/>
      <c r="W58" s="11">
        <v>1</v>
      </c>
      <c r="X58" s="33">
        <v>0</v>
      </c>
      <c r="Y58" s="11">
        <v>0.498384</v>
      </c>
      <c r="Z58" s="11">
        <v>0.643483</v>
      </c>
      <c r="AA58" s="11">
        <v>0.73147</v>
      </c>
      <c r="AB58" s="11">
        <v>0.792778</v>
      </c>
    </row>
    <row r="59" spans="2:28" ht="21.75">
      <c r="B59" s="1"/>
      <c r="C59" s="1"/>
      <c r="F59" s="26"/>
      <c r="G59" s="26"/>
      <c r="H59" s="42"/>
      <c r="I59" s="26"/>
      <c r="W59" s="11">
        <f aca="true" t="shared" si="3" ref="W59:W96">W58+1</f>
        <v>2</v>
      </c>
      <c r="X59" s="11">
        <v>0.838765</v>
      </c>
      <c r="Y59" s="11">
        <v>0.874926</v>
      </c>
      <c r="Z59" s="11">
        <v>0.904321</v>
      </c>
      <c r="AA59" s="11">
        <v>0.928816</v>
      </c>
      <c r="AB59" s="11">
        <v>0.949625</v>
      </c>
    </row>
    <row r="60" spans="2:28" ht="21.75">
      <c r="B60" s="1"/>
      <c r="C60" s="1"/>
      <c r="F60" s="26"/>
      <c r="G60" s="26"/>
      <c r="H60" s="42"/>
      <c r="I60" s="26"/>
      <c r="W60" s="11">
        <f t="shared" si="3"/>
        <v>3</v>
      </c>
      <c r="X60" s="11">
        <v>0.96758</v>
      </c>
      <c r="Y60" s="11">
        <v>0.98327</v>
      </c>
      <c r="Z60" s="11">
        <v>0.997127</v>
      </c>
      <c r="AA60" s="11">
        <v>1.009478</v>
      </c>
      <c r="AB60" s="11">
        <v>1.020571</v>
      </c>
    </row>
    <row r="61" spans="2:28" ht="21.75">
      <c r="B61" s="1"/>
      <c r="C61" s="1"/>
      <c r="F61" s="26"/>
      <c r="G61" s="26"/>
      <c r="H61" s="42"/>
      <c r="I61" s="26"/>
      <c r="W61" s="11">
        <f t="shared" si="3"/>
        <v>4</v>
      </c>
      <c r="X61" s="11">
        <v>1.030603</v>
      </c>
      <c r="Y61" s="11">
        <v>1.03973</v>
      </c>
      <c r="Z61" s="11">
        <v>1.048076</v>
      </c>
      <c r="AA61" s="11">
        <v>1.055746</v>
      </c>
      <c r="AB61" s="11">
        <v>1.062822</v>
      </c>
    </row>
    <row r="62" spans="2:28" ht="21.75">
      <c r="B62" s="1"/>
      <c r="C62" s="1"/>
      <c r="F62" s="26"/>
      <c r="G62" s="26"/>
      <c r="H62" s="42"/>
      <c r="I62" s="26"/>
      <c r="W62" s="11">
        <f t="shared" si="3"/>
        <v>5</v>
      </c>
      <c r="X62" s="11">
        <v>1.069377</v>
      </c>
      <c r="Y62" s="11">
        <v>1.07547</v>
      </c>
      <c r="Z62" s="11">
        <v>1.08115</v>
      </c>
      <c r="AA62" s="11">
        <v>1.086464</v>
      </c>
      <c r="AB62" s="11">
        <v>1.091446</v>
      </c>
    </row>
    <row r="63" spans="1:28" ht="21.75">
      <c r="A63" s="4"/>
      <c r="B63" s="34"/>
      <c r="C63" s="34"/>
      <c r="D63" s="34"/>
      <c r="E63" s="35"/>
      <c r="F63" s="48"/>
      <c r="G63" s="26"/>
      <c r="H63" s="42"/>
      <c r="I63" s="48"/>
      <c r="J63" s="35"/>
      <c r="K63" s="35"/>
      <c r="L63" s="35"/>
      <c r="M63" s="35"/>
      <c r="N63" s="35"/>
      <c r="O63" s="35"/>
      <c r="P63" s="35"/>
      <c r="Q63" s="35"/>
      <c r="R63" s="35"/>
      <c r="W63" s="11">
        <f t="shared" si="3"/>
        <v>6</v>
      </c>
      <c r="X63" s="11">
        <v>1.096128</v>
      </c>
      <c r="Y63" s="11">
        <v>1.100539</v>
      </c>
      <c r="Z63" s="11">
        <v>1.104703</v>
      </c>
      <c r="AA63" s="11">
        <v>1.108641</v>
      </c>
      <c r="AB63" s="11">
        <v>1.112374</v>
      </c>
    </row>
    <row r="64" spans="1:28" ht="21.75">
      <c r="A64" s="4"/>
      <c r="B64" s="36"/>
      <c r="C64" s="36"/>
      <c r="D64" s="36"/>
      <c r="E64" s="24"/>
      <c r="F64" s="49"/>
      <c r="G64" s="26"/>
      <c r="H64" s="42"/>
      <c r="I64" s="49"/>
      <c r="J64" s="24"/>
      <c r="K64" s="24"/>
      <c r="L64" s="24"/>
      <c r="M64" s="24"/>
      <c r="N64" s="24"/>
      <c r="O64" s="24"/>
      <c r="P64" s="24"/>
      <c r="Q64" s="24"/>
      <c r="R64" s="24"/>
      <c r="W64" s="11">
        <f t="shared" si="3"/>
        <v>7</v>
      </c>
      <c r="X64" s="11">
        <v>1.115917</v>
      </c>
      <c r="Y64" s="11">
        <v>1.119285</v>
      </c>
      <c r="Z64" s="11">
        <v>1.122493</v>
      </c>
      <c r="AA64" s="11">
        <v>1.125552</v>
      </c>
      <c r="AB64" s="11">
        <v>1.123472</v>
      </c>
    </row>
    <row r="65" spans="2:28" ht="21.75">
      <c r="B65" s="1"/>
      <c r="C65" s="1"/>
      <c r="F65" s="26"/>
      <c r="G65" s="26"/>
      <c r="H65" s="42"/>
      <c r="I65" s="26"/>
      <c r="W65" s="11">
        <f t="shared" si="3"/>
        <v>8</v>
      </c>
      <c r="X65" s="11">
        <v>1.131265</v>
      </c>
      <c r="Y65" s="11">
        <v>1.133937</v>
      </c>
      <c r="Z65" s="11">
        <v>1.136498</v>
      </c>
      <c r="AA65" s="11">
        <v>1.138955</v>
      </c>
      <c r="AB65" s="11">
        <v>1.141315</v>
      </c>
    </row>
    <row r="66" spans="2:28" ht="21.75">
      <c r="B66" s="1"/>
      <c r="C66" s="1"/>
      <c r="F66" s="26"/>
      <c r="G66" s="26"/>
      <c r="H66" s="43"/>
      <c r="I66" s="26"/>
      <c r="W66" s="11">
        <f t="shared" si="3"/>
        <v>9</v>
      </c>
      <c r="X66" s="11">
        <v>1.143582</v>
      </c>
      <c r="Y66" s="11">
        <v>1.145764</v>
      </c>
      <c r="Z66" s="11">
        <v>1.147865</v>
      </c>
      <c r="AA66" s="11">
        <v>1.14989</v>
      </c>
      <c r="AB66" s="11">
        <v>1.151843</v>
      </c>
    </row>
    <row r="67" spans="2:28" ht="21.75">
      <c r="B67" s="1"/>
      <c r="C67" s="1"/>
      <c r="F67" s="26"/>
      <c r="G67" s="26"/>
      <c r="H67" s="43"/>
      <c r="I67" s="26"/>
      <c r="W67" s="11">
        <f t="shared" si="3"/>
        <v>10</v>
      </c>
      <c r="X67" s="11">
        <v>1.153728</v>
      </c>
      <c r="Y67" s="11">
        <v>1.155549</v>
      </c>
      <c r="Z67" s="11">
        <v>1.15731</v>
      </c>
      <c r="AA67" s="11">
        <v>1.16676</v>
      </c>
      <c r="AB67" s="11">
        <v>1.160661</v>
      </c>
    </row>
    <row r="68" spans="2:28" ht="21.75">
      <c r="B68" s="1"/>
      <c r="C68" s="1"/>
      <c r="F68" s="26"/>
      <c r="G68" s="26"/>
      <c r="H68" s="43"/>
      <c r="I68" s="26"/>
      <c r="W68" s="11">
        <f t="shared" si="3"/>
        <v>11</v>
      </c>
      <c r="X68" s="11">
        <v>1.162257</v>
      </c>
      <c r="Y68" s="11">
        <v>1.163804</v>
      </c>
      <c r="Z68" s="11">
        <v>1.165305</v>
      </c>
      <c r="AA68" s="11">
        <v>1.173438</v>
      </c>
      <c r="AB68" s="11">
        <v>1.168173</v>
      </c>
    </row>
    <row r="69" spans="2:28" ht="21.75">
      <c r="B69" s="1"/>
      <c r="C69" s="1"/>
      <c r="F69" s="26"/>
      <c r="G69" s="26"/>
      <c r="H69" s="43"/>
      <c r="I69" s="26"/>
      <c r="W69" s="11">
        <f t="shared" si="3"/>
        <v>12</v>
      </c>
      <c r="X69" s="11">
        <v>1.169546</v>
      </c>
      <c r="Y69" s="11">
        <v>1.17088</v>
      </c>
      <c r="Z69" s="11">
        <v>1.172176</v>
      </c>
      <c r="AA69" s="11">
        <v>1.179263</v>
      </c>
      <c r="AB69" s="11">
        <v>1.174665</v>
      </c>
    </row>
    <row r="70" spans="2:28" ht="21.75">
      <c r="B70" s="1"/>
      <c r="C70" s="1"/>
      <c r="F70" s="26"/>
      <c r="G70" s="26"/>
      <c r="H70" s="43"/>
      <c r="I70" s="26"/>
      <c r="W70" s="11">
        <f t="shared" si="3"/>
        <v>13</v>
      </c>
      <c r="X70" s="11">
        <v>1.17586</v>
      </c>
      <c r="Y70" s="11">
        <v>1.177024</v>
      </c>
      <c r="Z70" s="11">
        <v>1.178158</v>
      </c>
      <c r="AA70" s="11">
        <v>1.184398</v>
      </c>
      <c r="AB70" s="11">
        <v>1.180341</v>
      </c>
    </row>
    <row r="71" spans="2:28" ht="21.75">
      <c r="B71" s="1"/>
      <c r="C71" s="1"/>
      <c r="F71" s="26"/>
      <c r="G71" s="26"/>
      <c r="H71" s="43"/>
      <c r="I71" s="26"/>
      <c r="W71" s="11">
        <f t="shared" si="3"/>
        <v>14</v>
      </c>
      <c r="X71" s="11">
        <v>1.181392</v>
      </c>
      <c r="Y71" s="11">
        <v>1.182418</v>
      </c>
      <c r="Z71" s="11">
        <v>1.18342</v>
      </c>
      <c r="AA71" s="11">
        <v>1.188964</v>
      </c>
      <c r="AB71" s="11">
        <v>1.185353</v>
      </c>
    </row>
    <row r="72" spans="2:28" ht="21.75">
      <c r="B72" s="1"/>
      <c r="C72" s="1"/>
      <c r="F72" s="26"/>
      <c r="G72" s="26"/>
      <c r="H72" s="43"/>
      <c r="I72" s="26"/>
      <c r="W72" s="11">
        <f t="shared" si="3"/>
        <v>15</v>
      </c>
      <c r="X72" s="11">
        <v>1.186287</v>
      </c>
      <c r="Y72" s="11">
        <v>1.187199</v>
      </c>
      <c r="Z72" s="11">
        <v>1.188091</v>
      </c>
      <c r="AA72" s="11">
        <v>1.193056</v>
      </c>
      <c r="AB72" s="11">
        <v>1.189818</v>
      </c>
    </row>
    <row r="73" spans="2:28" ht="21.75">
      <c r="B73" s="1"/>
      <c r="C73" s="1"/>
      <c r="F73" s="26"/>
      <c r="G73" s="26"/>
      <c r="H73" s="43"/>
      <c r="I73" s="26"/>
      <c r="W73" s="11">
        <f t="shared" si="3"/>
        <v>16</v>
      </c>
      <c r="X73" s="11">
        <v>1.190653</v>
      </c>
      <c r="Y73" s="11">
        <v>1.191471</v>
      </c>
      <c r="Z73" s="11">
        <v>1.192272</v>
      </c>
      <c r="AA73" s="11">
        <v>1.196747</v>
      </c>
      <c r="AB73" s="11">
        <v>1.193824</v>
      </c>
    </row>
    <row r="74" spans="2:28" ht="21.75">
      <c r="B74" s="1"/>
      <c r="C74" s="1"/>
      <c r="F74" s="26"/>
      <c r="G74" s="26"/>
      <c r="H74" s="43"/>
      <c r="I74" s="26"/>
      <c r="W74" s="11">
        <f t="shared" si="3"/>
        <v>17</v>
      </c>
      <c r="X74" s="11">
        <v>1.194577</v>
      </c>
      <c r="Y74" s="11">
        <v>1.195315</v>
      </c>
      <c r="Z74" s="11">
        <v>1.196038</v>
      </c>
      <c r="AA74" s="11">
        <v>1.22298</v>
      </c>
      <c r="AB74" s="11">
        <v>1.197443</v>
      </c>
    </row>
    <row r="75" spans="2:28" ht="21.75">
      <c r="B75" s="1"/>
      <c r="C75" s="1"/>
      <c r="F75" s="26"/>
      <c r="G75" s="26"/>
      <c r="H75" s="44"/>
      <c r="I75" s="26"/>
      <c r="W75" s="11">
        <f t="shared" si="3"/>
        <v>18</v>
      </c>
      <c r="X75" s="11">
        <v>1.198126</v>
      </c>
      <c r="Y75" s="11">
        <v>1.198795</v>
      </c>
      <c r="Z75" s="11">
        <v>1.199453</v>
      </c>
      <c r="AA75" s="11">
        <v>1.203154</v>
      </c>
      <c r="AB75" s="11">
        <v>1.200731</v>
      </c>
    </row>
    <row r="76" spans="2:28" ht="21.75">
      <c r="B76" s="1"/>
      <c r="C76" s="1"/>
      <c r="F76" s="26"/>
      <c r="G76" s="26"/>
      <c r="H76" s="26"/>
      <c r="I76" s="26"/>
      <c r="W76" s="11">
        <f t="shared" si="3"/>
        <v>19</v>
      </c>
      <c r="X76" s="11">
        <v>1.201353</v>
      </c>
      <c r="Y76" s="11">
        <v>1.201964</v>
      </c>
      <c r="Z76" s="11">
        <v>1.202564</v>
      </c>
      <c r="AA76" s="11">
        <v>1.205956</v>
      </c>
      <c r="AB76" s="11">
        <v>1.203734</v>
      </c>
    </row>
    <row r="77" spans="2:28" ht="21.75">
      <c r="B77" s="1"/>
      <c r="C77" s="1"/>
      <c r="F77" s="26"/>
      <c r="G77" s="26"/>
      <c r="H77" s="26"/>
      <c r="I77" s="26"/>
      <c r="W77" s="11">
        <f t="shared" si="3"/>
        <v>20</v>
      </c>
      <c r="X77" s="11">
        <v>1.204304</v>
      </c>
      <c r="Y77" s="11">
        <v>1.204864</v>
      </c>
      <c r="Z77" s="11">
        <v>1.205414</v>
      </c>
      <c r="AA77" s="11">
        <v>1.208535</v>
      </c>
      <c r="AB77" s="11">
        <v>1.206489</v>
      </c>
    </row>
    <row r="78" spans="1:28" ht="21.75">
      <c r="A78" s="37">
        <f>ROUND(U3/5,0)</f>
        <v>2</v>
      </c>
      <c r="B78" s="1"/>
      <c r="C78" s="1"/>
      <c r="D78" s="38">
        <f>+A78+1</f>
        <v>3</v>
      </c>
      <c r="F78" s="26"/>
      <c r="G78" s="26"/>
      <c r="H78" s="26"/>
      <c r="I78" s="26"/>
      <c r="W78" s="11">
        <f t="shared" si="3"/>
        <v>21</v>
      </c>
      <c r="X78" s="11">
        <v>1.207013</v>
      </c>
      <c r="Y78" s="11">
        <v>1.207528</v>
      </c>
      <c r="Z78" s="11">
        <v>1.208036</v>
      </c>
      <c r="AA78" s="11">
        <v>1.210919</v>
      </c>
      <c r="AB78" s="11">
        <v>1.209027</v>
      </c>
    </row>
    <row r="79" spans="1:28" ht="21.75">
      <c r="A79" s="37">
        <f>U3-((A78-1)*5)</f>
        <v>6</v>
      </c>
      <c r="B79" s="1"/>
      <c r="C79" s="1"/>
      <c r="F79" s="26"/>
      <c r="G79" s="26"/>
      <c r="H79" s="26"/>
      <c r="I79" s="26"/>
      <c r="W79" s="11">
        <f t="shared" si="3"/>
        <v>22</v>
      </c>
      <c r="X79" s="11">
        <v>1.209511</v>
      </c>
      <c r="Y79" s="11">
        <v>1.209987</v>
      </c>
      <c r="Z79" s="11">
        <v>1.210487</v>
      </c>
      <c r="AA79" s="11">
        <v>1.210129</v>
      </c>
      <c r="AB79" s="11">
        <v>1.211374</v>
      </c>
    </row>
    <row r="80" spans="1:28" ht="21.75">
      <c r="A80" s="37" t="s">
        <v>13</v>
      </c>
      <c r="B80" s="39">
        <f>IF($A$79&gt;=6,VLOOKUP($D$78,$W$3:$AB$38,$A$79-4),VLOOKUP($A$78,$W$3:$AB$38,$A$79+1))</f>
        <v>0.499614</v>
      </c>
      <c r="C80" s="39"/>
      <c r="F80" s="26"/>
      <c r="G80" s="26"/>
      <c r="H80" s="26"/>
      <c r="I80" s="26"/>
      <c r="W80" s="11">
        <f t="shared" si="3"/>
        <v>23</v>
      </c>
      <c r="X80" s="11">
        <v>1.211823</v>
      </c>
      <c r="Y80" s="11">
        <v>1.212265</v>
      </c>
      <c r="Z80" s="11">
        <v>1.2127</v>
      </c>
      <c r="AA80" s="11">
        <v>1.215186</v>
      </c>
      <c r="AB80" s="11">
        <v>1.213552</v>
      </c>
    </row>
    <row r="81" spans="1:28" ht="21.75">
      <c r="A81" s="37" t="s">
        <v>14</v>
      </c>
      <c r="B81" s="39">
        <f>IF($A$79&gt;=6,VLOOKUP($D$78,$W$58:$AB$97,$A$79-4),VLOOKUP($A$78,$W$58:$AB$97,$A$79+1))</f>
        <v>0.96758</v>
      </c>
      <c r="C81" s="39"/>
      <c r="F81" s="26"/>
      <c r="G81" s="26"/>
      <c r="H81" s="26"/>
      <c r="I81" s="26"/>
      <c r="W81" s="11">
        <f t="shared" si="3"/>
        <v>24</v>
      </c>
      <c r="X81" s="11">
        <v>1.213969</v>
      </c>
      <c r="Y81" s="11">
        <v>1.214381</v>
      </c>
      <c r="Z81" s="11">
        <v>1.214786</v>
      </c>
      <c r="AA81" s="11">
        <v>1.21855</v>
      </c>
      <c r="AB81" s="11">
        <v>1.21558</v>
      </c>
    </row>
    <row r="82" spans="2:28" ht="21.75">
      <c r="B82" s="1"/>
      <c r="C82" s="1"/>
      <c r="F82" s="26"/>
      <c r="G82" s="26"/>
      <c r="H82" s="26"/>
      <c r="I82" s="26"/>
      <c r="W82" s="11">
        <f t="shared" si="3"/>
        <v>25</v>
      </c>
      <c r="X82" s="11">
        <v>1.216353</v>
      </c>
      <c r="Y82" s="11">
        <v>1.217105</v>
      </c>
      <c r="Z82" s="11">
        <v>1.217837</v>
      </c>
      <c r="AA82" s="11">
        <v>1.221858</v>
      </c>
      <c r="AB82" s="11">
        <v>1.219245</v>
      </c>
    </row>
    <row r="83" spans="1:28" ht="21.75">
      <c r="A83" s="37" t="s">
        <v>15</v>
      </c>
      <c r="B83" s="40">
        <f>B81/U6</f>
        <v>0.06087133902679394</v>
      </c>
      <c r="C83" s="40"/>
      <c r="F83" s="26"/>
      <c r="G83" s="26"/>
      <c r="H83" s="26"/>
      <c r="I83" s="26"/>
      <c r="W83" s="11">
        <f t="shared" si="3"/>
        <v>26</v>
      </c>
      <c r="X83" s="11">
        <v>1.219923</v>
      </c>
      <c r="Y83" s="11">
        <v>1.220584</v>
      </c>
      <c r="Z83" s="11">
        <v>1.221229</v>
      </c>
      <c r="AA83" s="11">
        <v>1.224972</v>
      </c>
      <c r="AB83" s="11">
        <v>1.222473</v>
      </c>
    </row>
    <row r="84" spans="1:28" ht="21.75">
      <c r="A84" s="37" t="s">
        <v>16</v>
      </c>
      <c r="B84" s="40">
        <f>U4-(B80/B83)</f>
        <v>60.54684035083346</v>
      </c>
      <c r="C84" s="40"/>
      <c r="F84" s="26"/>
      <c r="G84" s="26"/>
      <c r="H84" s="26"/>
      <c r="I84" s="26"/>
      <c r="W84" s="11">
        <f t="shared" si="3"/>
        <v>27</v>
      </c>
      <c r="X84" s="11">
        <v>1.223073</v>
      </c>
      <c r="Y84" s="11">
        <v>1.222659</v>
      </c>
      <c r="Z84" s="11">
        <v>1.224232</v>
      </c>
      <c r="AA84" s="11">
        <v>1.230219</v>
      </c>
      <c r="AB84" s="11">
        <v>1.22534</v>
      </c>
    </row>
    <row r="85" spans="2:28" ht="21.75">
      <c r="B85" s="1"/>
      <c r="C85" s="1"/>
      <c r="F85" s="26"/>
      <c r="G85" s="26"/>
      <c r="H85" s="26"/>
      <c r="I85" s="26"/>
      <c r="W85" s="11">
        <f t="shared" si="3"/>
        <v>28</v>
      </c>
      <c r="X85" s="11">
        <v>1.226657</v>
      </c>
      <c r="Y85" s="11">
        <v>1.227906</v>
      </c>
      <c r="Z85" s="11">
        <v>1.229092</v>
      </c>
      <c r="AA85" s="11">
        <v>1.235121</v>
      </c>
      <c r="AB85" s="11">
        <v>1.231292</v>
      </c>
    </row>
    <row r="86" spans="2:28" ht="21.75">
      <c r="B86" s="1"/>
      <c r="C86" s="1"/>
      <c r="F86" s="26"/>
      <c r="G86" s="26"/>
      <c r="H86" s="26"/>
      <c r="I86" s="26"/>
      <c r="W86" s="11">
        <f t="shared" si="3"/>
        <v>29</v>
      </c>
      <c r="X86" s="11">
        <v>1.232316</v>
      </c>
      <c r="Y86" s="11">
        <v>1.233293</v>
      </c>
      <c r="Z86" s="11">
        <v>1.234227</v>
      </c>
      <c r="AA86" s="11">
        <v>1.235121</v>
      </c>
      <c r="AB86" s="11">
        <v>1.235977</v>
      </c>
    </row>
    <row r="87" spans="2:28" ht="21.75">
      <c r="B87" s="1"/>
      <c r="C87" s="1"/>
      <c r="F87" s="26"/>
      <c r="G87" s="26"/>
      <c r="H87" s="26"/>
      <c r="I87" s="26"/>
      <c r="W87" s="11">
        <f t="shared" si="3"/>
        <v>30</v>
      </c>
      <c r="X87" s="11">
        <v>1.236799</v>
      </c>
      <c r="Y87" s="11">
        <v>1.237587</v>
      </c>
      <c r="Z87" s="11">
        <v>1.238345</v>
      </c>
      <c r="AA87" s="11">
        <v>1.239074</v>
      </c>
      <c r="AB87" s="11">
        <v>1.239775</v>
      </c>
    </row>
    <row r="88" spans="2:28" ht="21.75">
      <c r="B88" s="1"/>
      <c r="C88" s="1"/>
      <c r="U88" s="41"/>
      <c r="W88" s="11">
        <f t="shared" si="3"/>
        <v>31</v>
      </c>
      <c r="X88" s="11">
        <v>1.240451</v>
      </c>
      <c r="Y88" s="11">
        <v>1.241102</v>
      </c>
      <c r="Z88" s="11">
        <v>1.241731</v>
      </c>
      <c r="AA88" s="11">
        <v>1.242338</v>
      </c>
      <c r="AB88" s="11">
        <v>1.242924</v>
      </c>
    </row>
    <row r="89" spans="2:28" ht="21.75">
      <c r="B89" s="1"/>
      <c r="C89" s="1"/>
      <c r="W89" s="11">
        <f t="shared" si="3"/>
        <v>32</v>
      </c>
      <c r="X89" s="11">
        <v>1.243492</v>
      </c>
      <c r="Y89" s="11">
        <v>1.24404</v>
      </c>
      <c r="Z89" s="11">
        <v>1.244571</v>
      </c>
      <c r="AA89" s="11">
        <v>1.245086</v>
      </c>
      <c r="AB89" s="11">
        <v>1.245585</v>
      </c>
    </row>
    <row r="90" spans="2:28" ht="21.75">
      <c r="B90" s="1"/>
      <c r="C90" s="1"/>
      <c r="W90" s="11">
        <f t="shared" si="3"/>
        <v>33</v>
      </c>
      <c r="X90" s="11">
        <v>1.246068</v>
      </c>
      <c r="Y90" s="11">
        <v>1.246538</v>
      </c>
      <c r="Z90" s="11">
        <v>1.246993</v>
      </c>
      <c r="AA90" s="11">
        <v>1.247436</v>
      </c>
      <c r="AB90" s="11">
        <v>1.247866</v>
      </c>
    </row>
    <row r="91" spans="2:28" ht="21.75">
      <c r="B91" s="1"/>
      <c r="C91" s="1"/>
      <c r="W91" s="11">
        <f t="shared" si="3"/>
        <v>34</v>
      </c>
      <c r="X91" s="11">
        <v>1.248691</v>
      </c>
      <c r="Y91" s="11">
        <v>1.249472</v>
      </c>
      <c r="Z91" s="11">
        <v>1.250213</v>
      </c>
      <c r="AA91" s="11">
        <v>1.250916</v>
      </c>
      <c r="AB91" s="11">
        <v>1.251586</v>
      </c>
    </row>
    <row r="92" spans="2:28" ht="21.75">
      <c r="B92" s="1"/>
      <c r="C92" s="1"/>
      <c r="W92" s="11">
        <f t="shared" si="3"/>
        <v>35</v>
      </c>
      <c r="X92" s="11">
        <v>1.252224</v>
      </c>
      <c r="Y92" s="11">
        <v>1.252832</v>
      </c>
      <c r="Z92" s="11">
        <v>1.253413</v>
      </c>
      <c r="AA92" s="11">
        <v>1.253969</v>
      </c>
      <c r="AB92" s="11">
        <v>1.254501</v>
      </c>
    </row>
    <row r="93" spans="2:28" ht="21.75">
      <c r="B93" s="1"/>
      <c r="C93" s="1"/>
      <c r="W93" s="11">
        <f t="shared" si="3"/>
        <v>36</v>
      </c>
      <c r="X93" s="11">
        <v>1.25501</v>
      </c>
      <c r="Y93" s="11">
        <v>1.255499</v>
      </c>
      <c r="Z93" s="11">
        <v>1.255969</v>
      </c>
      <c r="AA93" s="11">
        <v>1.25642</v>
      </c>
      <c r="AB93" s="11">
        <v>1.256854</v>
      </c>
    </row>
    <row r="94" spans="2:28" ht="21.75">
      <c r="B94" s="1"/>
      <c r="C94" s="1"/>
      <c r="W94" s="11">
        <f t="shared" si="3"/>
        <v>37</v>
      </c>
      <c r="X94" s="11">
        <v>1.257272</v>
      </c>
      <c r="Y94" s="11">
        <v>1.257675</v>
      </c>
      <c r="Z94" s="11">
        <v>2.258064</v>
      </c>
      <c r="AA94" s="11">
        <v>1.258438</v>
      </c>
      <c r="AB94" s="11">
        <v>1.2588</v>
      </c>
    </row>
    <row r="95" spans="2:28" ht="21.75">
      <c r="B95" s="1"/>
      <c r="C95" s="1"/>
      <c r="W95" s="11">
        <f t="shared" si="3"/>
        <v>38</v>
      </c>
      <c r="X95" s="11">
        <v>1.259653</v>
      </c>
      <c r="Y95" s="11">
        <v>1.260439</v>
      </c>
      <c r="Z95" s="11">
        <v>1.261167</v>
      </c>
      <c r="AA95" s="11">
        <v>1.261841</v>
      </c>
      <c r="AB95" s="11">
        <v>1.263056</v>
      </c>
    </row>
    <row r="96" spans="2:28" ht="21.75">
      <c r="B96" s="1"/>
      <c r="C96" s="1"/>
      <c r="W96" s="11">
        <f t="shared" si="3"/>
        <v>39</v>
      </c>
      <c r="X96" s="11">
        <v>1.26412</v>
      </c>
      <c r="Y96" s="11">
        <v>1.265061</v>
      </c>
      <c r="Z96" s="11">
        <v>1.265899</v>
      </c>
      <c r="AA96" s="11">
        <v>1.266651</v>
      </c>
      <c r="AB96" s="11">
        <v>1.267331</v>
      </c>
    </row>
    <row r="97" spans="2:26" ht="21.75">
      <c r="B97" s="1"/>
      <c r="C97" s="1"/>
      <c r="W97" s="11">
        <v>40</v>
      </c>
      <c r="X97" s="11">
        <v>1.267948</v>
      </c>
      <c r="Y97" s="11">
        <v>1.268511</v>
      </c>
      <c r="Z97" s="11">
        <v>1.28255</v>
      </c>
    </row>
    <row r="98" spans="2:3" ht="21.75">
      <c r="B98" s="1"/>
      <c r="C98" s="1"/>
    </row>
    <row r="99" spans="2:3" ht="21.75">
      <c r="B99" s="1"/>
      <c r="C99" s="1"/>
    </row>
    <row r="100" spans="2:3" ht="21.75">
      <c r="B100" s="1"/>
      <c r="C100" s="1"/>
    </row>
    <row r="101" spans="2:3" ht="21.75">
      <c r="B101" s="1"/>
      <c r="C101" s="1"/>
    </row>
  </sheetData>
  <mergeCells count="4">
    <mergeCell ref="E32:G32"/>
    <mergeCell ref="E31:G31"/>
    <mergeCell ref="A9:B9"/>
    <mergeCell ref="A8:B8"/>
  </mergeCells>
  <printOptions/>
  <pageMargins left="0.21" right="0.12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0"/>
  </sheetPr>
  <dimension ref="A1:AB101"/>
  <sheetViews>
    <sheetView workbookViewId="0" topLeftCell="A19">
      <selection activeCell="S30" sqref="S30"/>
    </sheetView>
  </sheetViews>
  <sheetFormatPr defaultColWidth="9.140625" defaultRowHeight="12.75"/>
  <cols>
    <col min="1" max="1" width="12.00390625" style="1" customWidth="1"/>
    <col min="2" max="2" width="8.57421875" style="2" customWidth="1"/>
    <col min="3" max="3" width="0.9921875" style="2" customWidth="1"/>
    <col min="4" max="4" width="5.57421875" style="1" customWidth="1"/>
    <col min="5" max="17" width="5.57421875" style="2" customWidth="1"/>
    <col min="18" max="18" width="6.7109375" style="2" customWidth="1"/>
    <col min="19" max="20" width="9.140625" style="2" customWidth="1"/>
    <col min="21" max="21" width="10.7109375" style="2" customWidth="1"/>
    <col min="22" max="16384" width="9.140625" style="2" customWidth="1"/>
  </cols>
  <sheetData>
    <row r="1" spans="3:24" ht="22.5" customHeight="1">
      <c r="C1" s="3"/>
      <c r="D1" s="4" t="s">
        <v>0</v>
      </c>
      <c r="E1" s="4" t="s">
        <v>0</v>
      </c>
      <c r="J1" s="5" t="s">
        <v>0</v>
      </c>
      <c r="K1" s="6"/>
      <c r="R1" s="87"/>
      <c r="S1" s="88" t="s">
        <v>2</v>
      </c>
      <c r="T1" s="87"/>
      <c r="U1" s="87"/>
      <c r="V1" s="89"/>
      <c r="W1" s="8"/>
      <c r="X1" s="7" t="s">
        <v>3</v>
      </c>
    </row>
    <row r="2" spans="3:24" ht="22.5" customHeight="1">
      <c r="C2" s="9"/>
      <c r="D2" s="4" t="s">
        <v>0</v>
      </c>
      <c r="E2" s="4" t="s">
        <v>0</v>
      </c>
      <c r="J2" s="5" t="s">
        <v>0</v>
      </c>
      <c r="K2" s="6"/>
      <c r="R2" s="87"/>
      <c r="S2" s="88" t="s">
        <v>4</v>
      </c>
      <c r="T2" s="87"/>
      <c r="U2" s="87"/>
      <c r="V2" s="89"/>
      <c r="W2" s="8"/>
      <c r="X2" s="8"/>
    </row>
    <row r="3" spans="3:28" ht="22.5" customHeight="1">
      <c r="C3" s="10"/>
      <c r="D3" s="4" t="s">
        <v>0</v>
      </c>
      <c r="E3" s="4" t="s">
        <v>0</v>
      </c>
      <c r="F3" s="2" t="s">
        <v>0</v>
      </c>
      <c r="G3" s="2" t="s">
        <v>0</v>
      </c>
      <c r="H3" s="2" t="s">
        <v>0</v>
      </c>
      <c r="J3" s="5" t="s">
        <v>0</v>
      </c>
      <c r="K3" s="6"/>
      <c r="L3" s="11" t="s">
        <v>0</v>
      </c>
      <c r="R3" s="87"/>
      <c r="S3" s="88" t="s">
        <v>5</v>
      </c>
      <c r="T3" s="87"/>
      <c r="U3" s="90">
        <f>COUNT(H41:H51)</f>
        <v>11</v>
      </c>
      <c r="V3" s="87"/>
      <c r="W3" s="12">
        <v>1</v>
      </c>
      <c r="X3" s="13">
        <v>0.366513</v>
      </c>
      <c r="Y3" s="13">
        <v>0.404336</v>
      </c>
      <c r="Z3" s="13">
        <v>0.428593</v>
      </c>
      <c r="AA3" s="13">
        <v>0.445801</v>
      </c>
      <c r="AB3" s="13">
        <v>0.457994</v>
      </c>
    </row>
    <row r="4" spans="6:28" ht="21" customHeight="1">
      <c r="F4" s="2" t="s">
        <v>0</v>
      </c>
      <c r="G4" s="2" t="s">
        <v>0</v>
      </c>
      <c r="H4" s="2" t="s">
        <v>0</v>
      </c>
      <c r="J4" s="5" t="s">
        <v>0</v>
      </c>
      <c r="K4" s="6"/>
      <c r="L4" s="14" t="s">
        <v>0</v>
      </c>
      <c r="R4" s="87"/>
      <c r="S4" s="88" t="s">
        <v>6</v>
      </c>
      <c r="T4" s="87"/>
      <c r="U4" s="91">
        <f>AVERAGE(H41:H51)</f>
        <v>76.44545454545454</v>
      </c>
      <c r="V4" s="87"/>
      <c r="W4" s="12">
        <f>W3+1</f>
        <v>2</v>
      </c>
      <c r="X4" s="13">
        <v>0.469032</v>
      </c>
      <c r="Y4" s="13">
        <v>0.477353</v>
      </c>
      <c r="Z4" s="13">
        <v>0.484278</v>
      </c>
      <c r="AA4" s="13">
        <v>0.490151</v>
      </c>
      <c r="AB4" s="13">
        <v>0.495207</v>
      </c>
    </row>
    <row r="5" spans="10:28" ht="21" customHeight="1">
      <c r="J5" s="5" t="s">
        <v>0</v>
      </c>
      <c r="K5" s="6"/>
      <c r="L5" s="14" t="s">
        <v>0</v>
      </c>
      <c r="R5" s="87"/>
      <c r="S5" s="88" t="s">
        <v>7</v>
      </c>
      <c r="T5" s="87"/>
      <c r="U5" s="91">
        <f>(VAR(H41:H51))</f>
        <v>411.56672727272746</v>
      </c>
      <c r="V5" s="87"/>
      <c r="W5" s="12">
        <f>W4+1</f>
        <v>3</v>
      </c>
      <c r="X5" s="13">
        <v>0.499614</v>
      </c>
      <c r="Y5" s="13">
        <v>0.503498</v>
      </c>
      <c r="Z5" s="13">
        <v>0.506951</v>
      </c>
      <c r="AA5" s="13">
        <v>0.510045</v>
      </c>
      <c r="AB5" s="13">
        <v>0.512836</v>
      </c>
    </row>
    <row r="6" spans="10:28" ht="21" customHeight="1">
      <c r="J6" s="5" t="s">
        <v>8</v>
      </c>
      <c r="K6" s="6"/>
      <c r="L6" s="14" t="s">
        <v>0</v>
      </c>
      <c r="R6" s="87"/>
      <c r="S6" s="88" t="s">
        <v>9</v>
      </c>
      <c r="T6" s="87"/>
      <c r="U6" s="91">
        <f>STDEV(H41:H51)</f>
        <v>20.287107415122726</v>
      </c>
      <c r="V6" s="87"/>
      <c r="W6" s="12">
        <f>W5+1</f>
        <v>4</v>
      </c>
      <c r="X6" s="13">
        <v>0.515369</v>
      </c>
      <c r="Y6" s="13">
        <v>0.51768</v>
      </c>
      <c r="Z6" s="13">
        <v>0.519798</v>
      </c>
      <c r="AA6" s="13">
        <v>0.521749</v>
      </c>
      <c r="AB6" s="13">
        <v>0.523552</v>
      </c>
    </row>
    <row r="7" spans="18:28" ht="21" customHeight="1">
      <c r="R7" s="87"/>
      <c r="S7" s="87"/>
      <c r="T7" s="87"/>
      <c r="U7" s="87"/>
      <c r="V7" s="87"/>
      <c r="W7" s="12">
        <f>W6+1</f>
        <v>5</v>
      </c>
      <c r="X7" s="13">
        <v>0.525224</v>
      </c>
      <c r="Y7" s="13">
        <v>0.526779</v>
      </c>
      <c r="Z7" s="13">
        <v>0.528231</v>
      </c>
      <c r="AA7" s="13">
        <v>0.52959</v>
      </c>
      <c r="AB7" s="13">
        <v>0.530864</v>
      </c>
    </row>
    <row r="8" spans="1:28" ht="21" customHeight="1">
      <c r="A8" s="103" t="s">
        <v>22</v>
      </c>
      <c r="B8" s="104"/>
      <c r="C8" s="46"/>
      <c r="D8" s="46"/>
      <c r="E8" s="46"/>
      <c r="R8" s="87"/>
      <c r="S8" s="87"/>
      <c r="T8" s="87"/>
      <c r="U8" s="87"/>
      <c r="V8" s="87"/>
      <c r="W8" s="12">
        <v>6</v>
      </c>
      <c r="X8" s="13">
        <v>0.532062</v>
      </c>
      <c r="Y8" s="13">
        <v>0.533191</v>
      </c>
      <c r="Z8" s="13">
        <v>0.534257</v>
      </c>
      <c r="AA8" s="13">
        <v>0.535266</v>
      </c>
      <c r="AB8" s="13">
        <v>0.536221</v>
      </c>
    </row>
    <row r="9" spans="1:28" ht="21" customHeight="1">
      <c r="A9" s="101" t="s">
        <v>29</v>
      </c>
      <c r="B9" s="102"/>
      <c r="C9" s="47"/>
      <c r="D9" s="47"/>
      <c r="E9" s="47"/>
      <c r="R9" s="87"/>
      <c r="S9" s="87"/>
      <c r="T9" s="87" t="s">
        <v>18</v>
      </c>
      <c r="U9" s="92">
        <f>+B80</f>
        <v>0.499614</v>
      </c>
      <c r="V9" s="87"/>
      <c r="W9" s="12">
        <f aca="true" t="shared" si="0" ref="W9:W38">W8+1</f>
        <v>7</v>
      </c>
      <c r="X9" s="13">
        <v>0.541053</v>
      </c>
      <c r="Y9" s="13">
        <v>0.53799</v>
      </c>
      <c r="Z9" s="13">
        <v>0.538811</v>
      </c>
      <c r="AA9" s="13">
        <v>0.539593</v>
      </c>
      <c r="AB9" s="13">
        <v>0.54034</v>
      </c>
    </row>
    <row r="10" spans="1:28" ht="21.75">
      <c r="A10" s="77" t="s">
        <v>1</v>
      </c>
      <c r="B10" s="78" t="s">
        <v>17</v>
      </c>
      <c r="C10" s="10"/>
      <c r="D10" s="45"/>
      <c r="E10" s="9"/>
      <c r="R10" s="87"/>
      <c r="S10" s="87"/>
      <c r="T10" s="87" t="s">
        <v>19</v>
      </c>
      <c r="U10" s="92">
        <f>+B81</f>
        <v>0.96758</v>
      </c>
      <c r="V10" s="87"/>
      <c r="W10" s="12">
        <f t="shared" si="0"/>
        <v>8</v>
      </c>
      <c r="X10" s="13">
        <v>0.541053</v>
      </c>
      <c r="Y10" s="13">
        <v>0.541736</v>
      </c>
      <c r="Z10" s="13">
        <v>0.54239</v>
      </c>
      <c r="AA10" s="13">
        <v>0.543018</v>
      </c>
      <c r="AB10" s="13">
        <v>0.54362</v>
      </c>
    </row>
    <row r="11" spans="1:28" ht="21" customHeight="1">
      <c r="A11" s="83">
        <v>2540</v>
      </c>
      <c r="B11" s="79">
        <v>55</v>
      </c>
      <c r="C11" s="10"/>
      <c r="D11" s="25"/>
      <c r="E11" s="42"/>
      <c r="R11" s="87"/>
      <c r="S11" s="87"/>
      <c r="T11" s="87"/>
      <c r="U11" s="87"/>
      <c r="V11" s="87"/>
      <c r="W11" s="12">
        <f t="shared" si="0"/>
        <v>9</v>
      </c>
      <c r="X11" s="13">
        <v>0.544198</v>
      </c>
      <c r="Y11" s="13">
        <v>0.544754</v>
      </c>
      <c r="Z11" s="13">
        <v>0.545289</v>
      </c>
      <c r="AA11" s="13">
        <v>0.545805</v>
      </c>
      <c r="AB11" s="13">
        <v>0.546302</v>
      </c>
    </row>
    <row r="12" spans="1:28" ht="21" customHeight="1">
      <c r="A12" s="84">
        <v>2541</v>
      </c>
      <c r="B12" s="80">
        <v>81.2</v>
      </c>
      <c r="C12" s="10"/>
      <c r="D12" s="25"/>
      <c r="E12" s="42"/>
      <c r="W12" s="12">
        <f t="shared" si="0"/>
        <v>10</v>
      </c>
      <c r="X12" s="13">
        <v>0.546781</v>
      </c>
      <c r="Y12" s="13">
        <v>0.547244</v>
      </c>
      <c r="Z12" s="13">
        <v>0.547691</v>
      </c>
      <c r="AA12" s="13">
        <v>0.548124</v>
      </c>
      <c r="AB12" s="13">
        <v>0.548542</v>
      </c>
    </row>
    <row r="13" spans="1:28" ht="21" customHeight="1">
      <c r="A13" s="84">
        <v>2542</v>
      </c>
      <c r="B13" s="80">
        <v>74.6</v>
      </c>
      <c r="C13" s="10"/>
      <c r="D13" s="25"/>
      <c r="E13" s="42"/>
      <c r="W13" s="12">
        <f t="shared" si="0"/>
        <v>11</v>
      </c>
      <c r="X13" s="13">
        <v>0.548947</v>
      </c>
      <c r="Y13" s="13">
        <v>0.549339</v>
      </c>
      <c r="Z13" s="13">
        <v>0.549719</v>
      </c>
      <c r="AA13" s="13">
        <v>0.550087</v>
      </c>
      <c r="AB13" s="13">
        <v>0.550445</v>
      </c>
    </row>
    <row r="14" spans="1:28" ht="21" customHeight="1">
      <c r="A14" s="84">
        <v>2543</v>
      </c>
      <c r="B14" s="80">
        <v>91.8</v>
      </c>
      <c r="C14" s="10"/>
      <c r="D14" s="25"/>
      <c r="E14" s="42"/>
      <c r="W14" s="12">
        <f t="shared" si="0"/>
        <v>12</v>
      </c>
      <c r="X14" s="13">
        <v>0.550792</v>
      </c>
      <c r="Y14" s="13">
        <v>0.551128</v>
      </c>
      <c r="Z14" s="13">
        <v>0.551456</v>
      </c>
      <c r="AA14" s="13">
        <v>0.551774</v>
      </c>
      <c r="AB14" s="13">
        <v>0.552084</v>
      </c>
    </row>
    <row r="15" spans="1:28" ht="21" customHeight="1">
      <c r="A15" s="84">
        <v>2544</v>
      </c>
      <c r="B15" s="80">
        <v>92.9</v>
      </c>
      <c r="C15" s="10"/>
      <c r="D15" s="25"/>
      <c r="E15" s="42"/>
      <c r="W15" s="12">
        <f t="shared" si="0"/>
        <v>13</v>
      </c>
      <c r="X15" s="13">
        <v>0.552385</v>
      </c>
      <c r="Y15" s="13">
        <v>0.552678</v>
      </c>
      <c r="Z15" s="13">
        <v>0.552963</v>
      </c>
      <c r="AA15" s="13">
        <v>0.553241</v>
      </c>
      <c r="AB15" s="13">
        <v>0.553513</v>
      </c>
    </row>
    <row r="16" spans="1:28" ht="21" customHeight="1">
      <c r="A16" s="84">
        <v>2545</v>
      </c>
      <c r="B16" s="80">
        <v>98</v>
      </c>
      <c r="C16" s="10"/>
      <c r="D16" s="25"/>
      <c r="E16" s="42"/>
      <c r="W16" s="12">
        <f t="shared" si="0"/>
        <v>14</v>
      </c>
      <c r="X16" s="13">
        <v>0.553776</v>
      </c>
      <c r="Y16" s="13">
        <v>0.554034</v>
      </c>
      <c r="Z16" s="13">
        <v>0.554285</v>
      </c>
      <c r="AA16" s="13">
        <v>0.55453</v>
      </c>
      <c r="AB16" s="13">
        <v>0.55477</v>
      </c>
    </row>
    <row r="17" spans="1:28" ht="21" customHeight="1">
      <c r="A17" s="84">
        <v>2546</v>
      </c>
      <c r="B17" s="80">
        <v>47.8</v>
      </c>
      <c r="C17" s="10"/>
      <c r="D17" s="25"/>
      <c r="E17" s="42"/>
      <c r="W17" s="12">
        <f t="shared" si="0"/>
        <v>15</v>
      </c>
      <c r="X17" s="13">
        <v>0.555004</v>
      </c>
      <c r="Y17" s="13">
        <v>0.555232</v>
      </c>
      <c r="Z17" s="13">
        <v>0.555455</v>
      </c>
      <c r="AA17" s="13">
        <v>0.555673</v>
      </c>
      <c r="AB17" s="13">
        <v>0.555887</v>
      </c>
    </row>
    <row r="18" spans="1:28" ht="21" customHeight="1">
      <c r="A18" s="84">
        <v>2547</v>
      </c>
      <c r="B18" s="80">
        <v>111</v>
      </c>
      <c r="C18" s="10"/>
      <c r="D18" s="25"/>
      <c r="E18" s="43"/>
      <c r="W18" s="12">
        <f t="shared" si="0"/>
        <v>16</v>
      </c>
      <c r="X18" s="13">
        <v>0.556095</v>
      </c>
      <c r="Y18" s="13">
        <v>0.556299</v>
      </c>
      <c r="Z18" s="13">
        <v>0.556499</v>
      </c>
      <c r="AA18" s="13">
        <v>0.556695</v>
      </c>
      <c r="AB18" s="13">
        <v>0.556886</v>
      </c>
    </row>
    <row r="19" spans="1:28" ht="21" customHeight="1">
      <c r="A19" s="84">
        <v>2548</v>
      </c>
      <c r="B19" s="80">
        <v>70</v>
      </c>
      <c r="C19" s="10"/>
      <c r="D19" s="25"/>
      <c r="E19" s="43"/>
      <c r="W19" s="12">
        <f t="shared" si="0"/>
        <v>17</v>
      </c>
      <c r="X19" s="13">
        <v>0.557073</v>
      </c>
      <c r="Y19" s="13">
        <v>0.557257</v>
      </c>
      <c r="Z19" s="13">
        <v>0.557437</v>
      </c>
      <c r="AA19" s="13">
        <v>0.557613</v>
      </c>
      <c r="AB19" s="13">
        <v>0.557786</v>
      </c>
    </row>
    <row r="20" spans="1:28" ht="21" customHeight="1">
      <c r="A20" s="85">
        <v>2549</v>
      </c>
      <c r="B20" s="81">
        <v>56.6</v>
      </c>
      <c r="C20" s="10"/>
      <c r="D20" s="25"/>
      <c r="E20" s="43"/>
      <c r="W20" s="12">
        <f t="shared" si="0"/>
        <v>18</v>
      </c>
      <c r="X20" s="13">
        <v>0.557955</v>
      </c>
      <c r="Y20" s="13">
        <v>0.558121</v>
      </c>
      <c r="Z20" s="13">
        <v>0.558284</v>
      </c>
      <c r="AA20" s="13">
        <v>0.558444</v>
      </c>
      <c r="AB20" s="13">
        <v>0.558601</v>
      </c>
    </row>
    <row r="21" spans="1:28" ht="21" customHeight="1">
      <c r="A21" s="86">
        <v>2550</v>
      </c>
      <c r="B21" s="82">
        <v>62</v>
      </c>
      <c r="C21" s="10"/>
      <c r="D21" s="25"/>
      <c r="E21" s="43"/>
      <c r="W21" s="12">
        <f t="shared" si="0"/>
        <v>19</v>
      </c>
      <c r="X21" s="13">
        <v>0.558755</v>
      </c>
      <c r="Y21" s="13">
        <v>0.558906</v>
      </c>
      <c r="Z21" s="13">
        <v>0.559055</v>
      </c>
      <c r="AA21" s="13">
        <v>0.559201</v>
      </c>
      <c r="AB21" s="13">
        <v>0.559344</v>
      </c>
    </row>
    <row r="22" spans="1:28" ht="21" customHeight="1">
      <c r="A22" s="25"/>
      <c r="B22" s="42"/>
      <c r="C22" s="10"/>
      <c r="D22" s="25"/>
      <c r="E22" s="43"/>
      <c r="W22" s="12">
        <f t="shared" si="0"/>
        <v>20</v>
      </c>
      <c r="X22" s="13">
        <v>0.559484</v>
      </c>
      <c r="Y22" s="13">
        <v>0.559623</v>
      </c>
      <c r="Z22" s="13">
        <v>0.559758</v>
      </c>
      <c r="AA22" s="13">
        <v>0.559892</v>
      </c>
      <c r="AB22" s="13">
        <v>0.560023</v>
      </c>
    </row>
    <row r="23" spans="1:28" ht="21" customHeight="1">
      <c r="A23" s="25"/>
      <c r="B23" s="42"/>
      <c r="C23" s="10"/>
      <c r="D23" s="25"/>
      <c r="E23" s="43"/>
      <c r="W23" s="12">
        <f t="shared" si="0"/>
        <v>21</v>
      </c>
      <c r="X23" s="13">
        <v>0.560152</v>
      </c>
      <c r="Y23" s="13">
        <v>0.560279</v>
      </c>
      <c r="Z23" s="13">
        <v>0.560404</v>
      </c>
      <c r="AA23" s="13">
        <v>0.560527</v>
      </c>
      <c r="AB23" s="13">
        <v>0.560647</v>
      </c>
    </row>
    <row r="24" spans="1:28" ht="21" customHeight="1">
      <c r="A24" s="25"/>
      <c r="B24" s="42"/>
      <c r="C24" s="10"/>
      <c r="D24" s="25"/>
      <c r="E24" s="43"/>
      <c r="W24" s="12">
        <f t="shared" si="0"/>
        <v>22</v>
      </c>
      <c r="X24" s="13">
        <v>0.560766</v>
      </c>
      <c r="Y24" s="13">
        <v>0.560883</v>
      </c>
      <c r="Z24" s="13">
        <v>0.560998</v>
      </c>
      <c r="AA24" s="13">
        <v>0.561112</v>
      </c>
      <c r="AB24" s="13">
        <v>0.561223</v>
      </c>
    </row>
    <row r="25" spans="1:28" ht="21" customHeight="1">
      <c r="A25" s="25"/>
      <c r="B25" s="42"/>
      <c r="C25" s="10"/>
      <c r="D25" s="25"/>
      <c r="E25" s="43"/>
      <c r="W25" s="12">
        <f t="shared" si="0"/>
        <v>23</v>
      </c>
      <c r="X25" s="13">
        <v>0.561233</v>
      </c>
      <c r="Y25" s="13">
        <v>0.561441</v>
      </c>
      <c r="Z25" s="13">
        <v>0.561548</v>
      </c>
      <c r="AA25" s="13">
        <v>0.561653</v>
      </c>
      <c r="AB25" s="13">
        <v>0.561756</v>
      </c>
    </row>
    <row r="26" spans="1:28" ht="21" customHeight="1">
      <c r="A26" s="25"/>
      <c r="B26" s="42"/>
      <c r="C26" s="10"/>
      <c r="D26" s="25"/>
      <c r="E26" s="43"/>
      <c r="W26" s="12">
        <f t="shared" si="0"/>
        <v>24</v>
      </c>
      <c r="X26" s="13">
        <v>0.561858</v>
      </c>
      <c r="Y26" s="13">
        <v>0.561958</v>
      </c>
      <c r="Z26" s="13">
        <v>0.562057</v>
      </c>
      <c r="AA26" s="13">
        <v>0.562155</v>
      </c>
      <c r="AB26" s="13">
        <v>0.562251</v>
      </c>
    </row>
    <row r="27" spans="1:28" ht="21" customHeight="1">
      <c r="A27" s="25"/>
      <c r="B27" s="42"/>
      <c r="C27" s="10"/>
      <c r="D27" s="25"/>
      <c r="E27" s="44"/>
      <c r="W27" s="12">
        <f t="shared" si="0"/>
        <v>25</v>
      </c>
      <c r="X27" s="13">
        <v>0.562439</v>
      </c>
      <c r="Y27" s="13">
        <v>0.562623</v>
      </c>
      <c r="Z27" s="13">
        <v>0.562801</v>
      </c>
      <c r="AA27" s="13">
        <v>0.562974</v>
      </c>
      <c r="AB27" s="13">
        <v>0.563143</v>
      </c>
    </row>
    <row r="28" spans="1:28" ht="21" customHeight="1">
      <c r="A28" s="25"/>
      <c r="B28" s="42"/>
      <c r="C28" s="10"/>
      <c r="D28" s="25"/>
      <c r="E28" s="26"/>
      <c r="W28" s="12">
        <f t="shared" si="0"/>
        <v>26</v>
      </c>
      <c r="X28" s="13">
        <v>0.563307</v>
      </c>
      <c r="Y28" s="13">
        <v>0.563467</v>
      </c>
      <c r="Z28" s="13">
        <v>0.562624</v>
      </c>
      <c r="AA28" s="13">
        <v>0.563776</v>
      </c>
      <c r="AB28" s="13">
        <v>0.563924</v>
      </c>
    </row>
    <row r="29" spans="3:28" ht="21" customHeight="1">
      <c r="C29" s="21"/>
      <c r="W29" s="12">
        <f t="shared" si="0"/>
        <v>27</v>
      </c>
      <c r="X29" s="13">
        <v>0.564069</v>
      </c>
      <c r="Y29" s="13">
        <v>0.564211</v>
      </c>
      <c r="Z29" s="13">
        <v>0.564349</v>
      </c>
      <c r="AA29" s="13">
        <v>0.564484</v>
      </c>
      <c r="AB29" s="13">
        <v>0.564616</v>
      </c>
    </row>
    <row r="30" spans="3:28" ht="21" customHeight="1">
      <c r="C30" s="21"/>
      <c r="W30" s="12">
        <f t="shared" si="0"/>
        <v>28</v>
      </c>
      <c r="X30" s="13">
        <v>0.564932</v>
      </c>
      <c r="Y30" s="13">
        <v>0.565232</v>
      </c>
      <c r="Z30" s="13">
        <v>0.565516</v>
      </c>
      <c r="AA30" s="13">
        <v>0.565785</v>
      </c>
      <c r="AB30" s="13">
        <v>0.566041</v>
      </c>
    </row>
    <row r="31" spans="5:28" ht="21" customHeight="1">
      <c r="E31" s="98" t="s">
        <v>10</v>
      </c>
      <c r="F31" s="99"/>
      <c r="G31" s="100"/>
      <c r="H31" s="93">
        <v>2</v>
      </c>
      <c r="I31" s="93">
        <v>5</v>
      </c>
      <c r="J31" s="93">
        <v>10</v>
      </c>
      <c r="K31" s="93">
        <v>25</v>
      </c>
      <c r="L31" s="93">
        <v>50</v>
      </c>
      <c r="M31" s="93">
        <v>100</v>
      </c>
      <c r="N31" s="93">
        <v>200</v>
      </c>
      <c r="O31" s="93">
        <v>500</v>
      </c>
      <c r="P31" s="93">
        <v>1000</v>
      </c>
      <c r="Q31" s="51"/>
      <c r="W31" s="12">
        <f t="shared" si="0"/>
        <v>29</v>
      </c>
      <c r="X31" s="13">
        <v>0.566285</v>
      </c>
      <c r="Y31" s="13">
        <v>0.566517</v>
      </c>
      <c r="Z31" s="13">
        <v>0.566739</v>
      </c>
      <c r="AA31" s="13">
        <v>0.566951</v>
      </c>
      <c r="AB31" s="13">
        <v>0.567153</v>
      </c>
    </row>
    <row r="32" spans="5:28" ht="21.75" customHeight="1">
      <c r="E32" s="95" t="s">
        <v>46</v>
      </c>
      <c r="F32" s="96"/>
      <c r="G32" s="97"/>
      <c r="H32" s="94">
        <f aca="true" t="shared" si="1" ref="H32:P32">ROUND((((-LN(-LN(1-1/H31)))+$B$83*$B$84)/$B$83),2)</f>
        <v>73.65</v>
      </c>
      <c r="I32" s="94">
        <f t="shared" si="1"/>
        <v>97.42</v>
      </c>
      <c r="J32" s="94">
        <f t="shared" si="1"/>
        <v>113.15</v>
      </c>
      <c r="K32" s="94">
        <f t="shared" si="1"/>
        <v>133.03</v>
      </c>
      <c r="L32" s="94">
        <f t="shared" si="1"/>
        <v>147.78</v>
      </c>
      <c r="M32" s="94">
        <f t="shared" si="1"/>
        <v>162.42</v>
      </c>
      <c r="N32" s="94">
        <f t="shared" si="1"/>
        <v>177.01</v>
      </c>
      <c r="O32" s="94">
        <f t="shared" si="1"/>
        <v>196.25</v>
      </c>
      <c r="P32" s="94">
        <f t="shared" si="1"/>
        <v>210.79</v>
      </c>
      <c r="Q32" s="52"/>
      <c r="W32" s="12">
        <f t="shared" si="0"/>
        <v>30</v>
      </c>
      <c r="X32" s="13">
        <v>0.567347</v>
      </c>
      <c r="Y32" s="13">
        <v>0.567533</v>
      </c>
      <c r="Z32" s="13">
        <v>0.567711</v>
      </c>
      <c r="AA32" s="13">
        <v>0.567883</v>
      </c>
      <c r="AB32" s="13">
        <v>0.568047</v>
      </c>
    </row>
    <row r="33" spans="3:28" ht="24" customHeight="1">
      <c r="C33" s="21"/>
      <c r="D33" s="22"/>
      <c r="E33" s="23"/>
      <c r="F33" s="23"/>
      <c r="G33" s="23"/>
      <c r="H33" s="23"/>
      <c r="I33" s="23"/>
      <c r="J33" s="23"/>
      <c r="K33" s="23"/>
      <c r="W33" s="12">
        <f t="shared" si="0"/>
        <v>31</v>
      </c>
      <c r="X33" s="13">
        <v>0.568205</v>
      </c>
      <c r="Y33" s="13">
        <v>0.568358</v>
      </c>
      <c r="Z33" s="13">
        <v>0.568505</v>
      </c>
      <c r="AA33" s="13">
        <v>0.568646</v>
      </c>
      <c r="AB33" s="13">
        <v>0.568783</v>
      </c>
    </row>
    <row r="34" spans="3:28" ht="24" customHeight="1">
      <c r="C34" s="21"/>
      <c r="L34" s="23"/>
      <c r="M34" s="23"/>
      <c r="N34" s="23"/>
      <c r="O34" s="23"/>
      <c r="P34" s="23"/>
      <c r="Q34" s="23"/>
      <c r="R34" s="23"/>
      <c r="W34" s="12">
        <f t="shared" si="0"/>
        <v>32</v>
      </c>
      <c r="X34" s="13">
        <v>0.568915</v>
      </c>
      <c r="Y34" s="13">
        <v>0.569042</v>
      </c>
      <c r="Z34" s="13">
        <v>0.569166</v>
      </c>
      <c r="AA34" s="13">
        <v>0.569285</v>
      </c>
      <c r="AB34" s="13">
        <v>0.5694</v>
      </c>
    </row>
    <row r="35" spans="19:28" ht="21.75" customHeight="1">
      <c r="S35" s="24" t="s">
        <v>0</v>
      </c>
      <c r="T35" s="24" t="s">
        <v>0</v>
      </c>
      <c r="W35" s="12">
        <f t="shared" si="0"/>
        <v>33</v>
      </c>
      <c r="X35" s="13">
        <v>0.571552</v>
      </c>
      <c r="Y35" s="13">
        <v>0.571662</v>
      </c>
      <c r="Z35" s="13">
        <v>0.571767</v>
      </c>
      <c r="AA35" s="13">
        <v>0.571868</v>
      </c>
      <c r="AB35" s="13">
        <v>0.571965</v>
      </c>
    </row>
    <row r="36" spans="3:28" ht="21.75">
      <c r="C36" s="21"/>
      <c r="D36" s="25"/>
      <c r="E36" s="26"/>
      <c r="F36" s="26"/>
      <c r="G36" s="26"/>
      <c r="H36" s="26"/>
      <c r="I36" s="27"/>
      <c r="J36" s="26"/>
      <c r="K36" s="26"/>
      <c r="L36" s="26"/>
      <c r="M36" s="26"/>
      <c r="W36" s="12">
        <f t="shared" si="0"/>
        <v>34</v>
      </c>
      <c r="X36" s="13">
        <v>0.572587</v>
      </c>
      <c r="Y36" s="13">
        <v>0.572761</v>
      </c>
      <c r="Z36" s="13">
        <v>0.57292</v>
      </c>
      <c r="AA36" s="13">
        <v>0.573068</v>
      </c>
      <c r="AB36" s="13">
        <v>0.573333</v>
      </c>
    </row>
    <row r="37" spans="3:28" ht="21.75">
      <c r="C37" s="21"/>
      <c r="D37" s="25"/>
      <c r="E37" s="26"/>
      <c r="F37" s="26"/>
      <c r="G37" s="26"/>
      <c r="H37" s="26"/>
      <c r="I37" s="26"/>
      <c r="J37" s="26"/>
      <c r="K37" s="26"/>
      <c r="L37" s="26"/>
      <c r="M37" s="26"/>
      <c r="W37" s="12">
        <f t="shared" si="0"/>
        <v>35</v>
      </c>
      <c r="X37" s="13">
        <v>0.573564</v>
      </c>
      <c r="Y37" s="13">
        <v>0.573767</v>
      </c>
      <c r="Z37" s="13">
        <v>0.573947</v>
      </c>
      <c r="AA37" s="13">
        <v>0.574108</v>
      </c>
      <c r="AB37" s="13">
        <v>0.574253</v>
      </c>
    </row>
    <row r="38" spans="3:28" ht="21.75">
      <c r="C38" s="21"/>
      <c r="G38" s="21"/>
      <c r="H38" s="22" t="s">
        <v>11</v>
      </c>
      <c r="I38" s="23"/>
      <c r="J38" s="23" t="s">
        <v>20</v>
      </c>
      <c r="K38" s="23"/>
      <c r="L38" s="23"/>
      <c r="M38" s="23"/>
      <c r="N38" s="23"/>
      <c r="O38" s="23"/>
      <c r="W38" s="12">
        <f t="shared" si="0"/>
        <v>36</v>
      </c>
      <c r="X38" s="13">
        <v>0.574383</v>
      </c>
      <c r="Y38" s="13">
        <v>0.574502</v>
      </c>
      <c r="Z38" s="13">
        <v>0.577216</v>
      </c>
      <c r="AA38" s="28"/>
      <c r="AB38" s="28"/>
    </row>
    <row r="39" spans="3:26" ht="21.75">
      <c r="C39" s="21"/>
      <c r="W39" s="11"/>
      <c r="X39" s="11"/>
      <c r="Y39" s="11"/>
      <c r="Z39" s="11"/>
    </row>
    <row r="40" spans="3:26" ht="21.75">
      <c r="C40" s="21"/>
      <c r="W40" s="11"/>
      <c r="X40" s="11"/>
      <c r="Y40" s="11"/>
      <c r="Z40" s="11"/>
    </row>
    <row r="41" spans="3:26" ht="21.75">
      <c r="C41" s="21"/>
      <c r="G41" s="17">
        <v>2540</v>
      </c>
      <c r="H41" s="18">
        <f aca="true" t="shared" si="2" ref="H41:H49">B11</f>
        <v>55</v>
      </c>
      <c r="W41" s="11"/>
      <c r="X41" s="11"/>
      <c r="Y41" s="11"/>
      <c r="Z41" s="11"/>
    </row>
    <row r="42" spans="2:26" ht="21.75">
      <c r="B42" s="26"/>
      <c r="C42" s="1"/>
      <c r="G42" s="15">
        <v>2541</v>
      </c>
      <c r="H42" s="16">
        <f t="shared" si="2"/>
        <v>81.2</v>
      </c>
      <c r="W42" s="11"/>
      <c r="X42" s="11"/>
      <c r="Y42" s="11"/>
      <c r="Z42" s="11"/>
    </row>
    <row r="43" spans="1:26" ht="21.75">
      <c r="A43" s="29"/>
      <c r="B43" s="25"/>
      <c r="C43" s="1"/>
      <c r="G43" s="15">
        <v>2542</v>
      </c>
      <c r="H43" s="16">
        <f t="shared" si="2"/>
        <v>74.6</v>
      </c>
      <c r="W43" s="11"/>
      <c r="X43" s="11"/>
      <c r="Y43" s="11"/>
      <c r="Z43" s="11"/>
    </row>
    <row r="44" spans="3:26" ht="21.75">
      <c r="C44" s="1"/>
      <c r="G44" s="15">
        <v>2543</v>
      </c>
      <c r="H44" s="16">
        <f t="shared" si="2"/>
        <v>91.8</v>
      </c>
      <c r="W44" s="11"/>
      <c r="X44" s="11"/>
      <c r="Y44" s="11"/>
      <c r="Z44" s="11"/>
    </row>
    <row r="45" spans="3:26" ht="21.75">
      <c r="C45" s="30"/>
      <c r="G45" s="15">
        <v>2544</v>
      </c>
      <c r="H45" s="16">
        <f t="shared" si="2"/>
        <v>92.9</v>
      </c>
      <c r="W45" s="11"/>
      <c r="X45" s="11"/>
      <c r="Y45" s="11"/>
      <c r="Z45" s="11"/>
    </row>
    <row r="46" spans="1:26" ht="21.75">
      <c r="A46" s="31"/>
      <c r="B46" s="30"/>
      <c r="C46" s="30"/>
      <c r="G46" s="15">
        <v>2545</v>
      </c>
      <c r="H46" s="16">
        <f t="shared" si="2"/>
        <v>98</v>
      </c>
      <c r="W46" s="11"/>
      <c r="X46" s="11"/>
      <c r="Y46" s="11"/>
      <c r="Z46" s="11"/>
    </row>
    <row r="47" spans="1:26" ht="21.75">
      <c r="A47" s="31"/>
      <c r="B47" s="30"/>
      <c r="C47" s="30"/>
      <c r="G47" s="15">
        <v>2546</v>
      </c>
      <c r="H47" s="16">
        <f t="shared" si="2"/>
        <v>47.8</v>
      </c>
      <c r="W47" s="11"/>
      <c r="X47" s="11"/>
      <c r="Y47" s="11"/>
      <c r="Z47" s="11"/>
    </row>
    <row r="48" spans="1:26" ht="21.75">
      <c r="A48" s="31"/>
      <c r="B48" s="30"/>
      <c r="C48" s="30"/>
      <c r="G48" s="15">
        <v>2547</v>
      </c>
      <c r="H48" s="16">
        <f t="shared" si="2"/>
        <v>111</v>
      </c>
      <c r="W48" s="11"/>
      <c r="X48" s="11"/>
      <c r="Y48" s="11"/>
      <c r="Z48" s="11"/>
    </row>
    <row r="49" spans="1:26" ht="21.75">
      <c r="A49" s="31"/>
      <c r="B49" s="30"/>
      <c r="C49" s="30"/>
      <c r="G49" s="15">
        <v>2548</v>
      </c>
      <c r="H49" s="53">
        <f t="shared" si="2"/>
        <v>70</v>
      </c>
      <c r="W49" s="11"/>
      <c r="X49" s="11"/>
      <c r="Y49" s="11"/>
      <c r="Z49" s="11"/>
    </row>
    <row r="50" spans="1:26" ht="21.75">
      <c r="A50" s="31"/>
      <c r="B50" s="30"/>
      <c r="C50" s="30"/>
      <c r="G50" s="54">
        <v>2549</v>
      </c>
      <c r="H50" s="55">
        <v>56.6</v>
      </c>
      <c r="W50" s="11"/>
      <c r="X50" s="11"/>
      <c r="Y50" s="11"/>
      <c r="Z50" s="11"/>
    </row>
    <row r="51" spans="1:26" ht="21.75">
      <c r="A51" s="31"/>
      <c r="B51" s="30"/>
      <c r="C51" s="30"/>
      <c r="F51" s="26"/>
      <c r="G51" s="19">
        <v>2550</v>
      </c>
      <c r="H51" s="20">
        <v>62</v>
      </c>
      <c r="I51" s="26"/>
      <c r="W51" s="11"/>
      <c r="X51" s="11"/>
      <c r="Y51" s="11"/>
      <c r="Z51" s="11"/>
    </row>
    <row r="52" spans="1:26" ht="21.75">
      <c r="A52" s="31"/>
      <c r="B52" s="30"/>
      <c r="C52" s="30"/>
      <c r="F52" s="26"/>
      <c r="G52" s="26"/>
      <c r="H52" s="42"/>
      <c r="I52" s="26"/>
      <c r="W52" s="11"/>
      <c r="X52" s="11"/>
      <c r="Y52" s="11"/>
      <c r="Z52" s="11"/>
    </row>
    <row r="53" spans="1:26" ht="21.75">
      <c r="A53" s="31"/>
      <c r="B53" s="30"/>
      <c r="C53" s="30"/>
      <c r="F53" s="26"/>
      <c r="G53" s="26"/>
      <c r="H53" s="42"/>
      <c r="I53" s="26"/>
      <c r="W53" s="11"/>
      <c r="X53" s="11"/>
      <c r="Y53" s="11"/>
      <c r="Z53" s="11"/>
    </row>
    <row r="54" spans="1:26" ht="21.75">
      <c r="A54" s="31"/>
      <c r="B54" s="30"/>
      <c r="C54" s="30"/>
      <c r="F54" s="26"/>
      <c r="G54" s="26"/>
      <c r="H54" s="42"/>
      <c r="I54" s="26"/>
      <c r="W54" s="11"/>
      <c r="X54" s="11"/>
      <c r="Y54" s="11"/>
      <c r="Z54" s="11"/>
    </row>
    <row r="55" spans="1:26" ht="21.75">
      <c r="A55" s="31"/>
      <c r="B55" s="30"/>
      <c r="C55" s="30"/>
      <c r="F55" s="26"/>
      <c r="G55" s="26"/>
      <c r="H55" s="42"/>
      <c r="I55" s="26"/>
      <c r="W55" s="11"/>
      <c r="X55" s="11"/>
      <c r="Y55" s="11"/>
      <c r="Z55" s="11"/>
    </row>
    <row r="56" spans="2:23" ht="21.75">
      <c r="B56" s="1"/>
      <c r="C56" s="1"/>
      <c r="F56" s="26"/>
      <c r="G56" s="26"/>
      <c r="H56" s="42"/>
      <c r="I56" s="26"/>
      <c r="W56" s="32" t="s">
        <v>0</v>
      </c>
    </row>
    <row r="57" spans="2:24" ht="21.75">
      <c r="B57" s="1"/>
      <c r="C57" s="1"/>
      <c r="F57" s="26"/>
      <c r="G57" s="26"/>
      <c r="H57" s="42"/>
      <c r="I57" s="26"/>
      <c r="W57" s="32" t="s">
        <v>0</v>
      </c>
      <c r="X57" s="32" t="s">
        <v>12</v>
      </c>
    </row>
    <row r="58" spans="2:28" ht="21.75">
      <c r="B58" s="1"/>
      <c r="C58" s="1"/>
      <c r="F58" s="26"/>
      <c r="G58" s="26"/>
      <c r="H58" s="42"/>
      <c r="I58" s="26"/>
      <c r="W58" s="11">
        <v>1</v>
      </c>
      <c r="X58" s="33">
        <v>0</v>
      </c>
      <c r="Y58" s="11">
        <v>0.498384</v>
      </c>
      <c r="Z58" s="11">
        <v>0.643483</v>
      </c>
      <c r="AA58" s="11">
        <v>0.73147</v>
      </c>
      <c r="AB58" s="11">
        <v>0.792778</v>
      </c>
    </row>
    <row r="59" spans="2:28" ht="21.75">
      <c r="B59" s="1"/>
      <c r="C59" s="1"/>
      <c r="F59" s="26"/>
      <c r="G59" s="26"/>
      <c r="H59" s="42"/>
      <c r="I59" s="26"/>
      <c r="W59" s="11">
        <f aca="true" t="shared" si="3" ref="W59:W96">W58+1</f>
        <v>2</v>
      </c>
      <c r="X59" s="11">
        <v>0.838765</v>
      </c>
      <c r="Y59" s="11">
        <v>0.874926</v>
      </c>
      <c r="Z59" s="11">
        <v>0.904321</v>
      </c>
      <c r="AA59" s="11">
        <v>0.928816</v>
      </c>
      <c r="AB59" s="11">
        <v>0.949625</v>
      </c>
    </row>
    <row r="60" spans="2:28" ht="21.75">
      <c r="B60" s="1"/>
      <c r="C60" s="1"/>
      <c r="F60" s="26"/>
      <c r="G60" s="26"/>
      <c r="H60" s="42"/>
      <c r="I60" s="26"/>
      <c r="W60" s="11">
        <f t="shared" si="3"/>
        <v>3</v>
      </c>
      <c r="X60" s="11">
        <v>0.96758</v>
      </c>
      <c r="Y60" s="11">
        <v>0.98327</v>
      </c>
      <c r="Z60" s="11">
        <v>0.997127</v>
      </c>
      <c r="AA60" s="11">
        <v>1.009478</v>
      </c>
      <c r="AB60" s="11">
        <v>1.020571</v>
      </c>
    </row>
    <row r="61" spans="2:28" ht="21.75">
      <c r="B61" s="1"/>
      <c r="C61" s="1"/>
      <c r="F61" s="26"/>
      <c r="G61" s="26"/>
      <c r="H61" s="42"/>
      <c r="I61" s="26"/>
      <c r="W61" s="11">
        <f t="shared" si="3"/>
        <v>4</v>
      </c>
      <c r="X61" s="11">
        <v>1.030603</v>
      </c>
      <c r="Y61" s="11">
        <v>1.03973</v>
      </c>
      <c r="Z61" s="11">
        <v>1.048076</v>
      </c>
      <c r="AA61" s="11">
        <v>1.055746</v>
      </c>
      <c r="AB61" s="11">
        <v>1.062822</v>
      </c>
    </row>
    <row r="62" spans="2:28" ht="21.75">
      <c r="B62" s="1"/>
      <c r="C62" s="1"/>
      <c r="F62" s="26"/>
      <c r="G62" s="26"/>
      <c r="H62" s="42"/>
      <c r="I62" s="26"/>
      <c r="W62" s="11">
        <f t="shared" si="3"/>
        <v>5</v>
      </c>
      <c r="X62" s="11">
        <v>1.069377</v>
      </c>
      <c r="Y62" s="11">
        <v>1.07547</v>
      </c>
      <c r="Z62" s="11">
        <v>1.08115</v>
      </c>
      <c r="AA62" s="11">
        <v>1.086464</v>
      </c>
      <c r="AB62" s="11">
        <v>1.091446</v>
      </c>
    </row>
    <row r="63" spans="1:28" ht="21.75">
      <c r="A63" s="4"/>
      <c r="B63" s="34"/>
      <c r="C63" s="34"/>
      <c r="D63" s="34"/>
      <c r="E63" s="35"/>
      <c r="F63" s="48"/>
      <c r="G63" s="26"/>
      <c r="H63" s="42"/>
      <c r="I63" s="48"/>
      <c r="J63" s="35"/>
      <c r="K63" s="35"/>
      <c r="L63" s="35"/>
      <c r="M63" s="35"/>
      <c r="N63" s="35"/>
      <c r="O63" s="35"/>
      <c r="P63" s="35"/>
      <c r="Q63" s="35"/>
      <c r="R63" s="35"/>
      <c r="W63" s="11">
        <f t="shared" si="3"/>
        <v>6</v>
      </c>
      <c r="X63" s="11">
        <v>1.096128</v>
      </c>
      <c r="Y63" s="11">
        <v>1.100539</v>
      </c>
      <c r="Z63" s="11">
        <v>1.104703</v>
      </c>
      <c r="AA63" s="11">
        <v>1.108641</v>
      </c>
      <c r="AB63" s="11">
        <v>1.112374</v>
      </c>
    </row>
    <row r="64" spans="1:28" ht="21.75">
      <c r="A64" s="4"/>
      <c r="B64" s="36"/>
      <c r="C64" s="36"/>
      <c r="D64" s="36"/>
      <c r="E64" s="24"/>
      <c r="F64" s="49"/>
      <c r="G64" s="26"/>
      <c r="H64" s="42"/>
      <c r="I64" s="49"/>
      <c r="J64" s="24"/>
      <c r="K64" s="24"/>
      <c r="L64" s="24"/>
      <c r="M64" s="24"/>
      <c r="N64" s="24"/>
      <c r="O64" s="24"/>
      <c r="P64" s="24"/>
      <c r="Q64" s="24"/>
      <c r="R64" s="24"/>
      <c r="W64" s="11">
        <f t="shared" si="3"/>
        <v>7</v>
      </c>
      <c r="X64" s="11">
        <v>1.115917</v>
      </c>
      <c r="Y64" s="11">
        <v>1.119285</v>
      </c>
      <c r="Z64" s="11">
        <v>1.122493</v>
      </c>
      <c r="AA64" s="11">
        <v>1.125552</v>
      </c>
      <c r="AB64" s="11">
        <v>1.123472</v>
      </c>
    </row>
    <row r="65" spans="2:28" ht="21.75">
      <c r="B65" s="1"/>
      <c r="C65" s="1"/>
      <c r="F65" s="26"/>
      <c r="G65" s="26"/>
      <c r="H65" s="42"/>
      <c r="I65" s="26"/>
      <c r="W65" s="11">
        <f t="shared" si="3"/>
        <v>8</v>
      </c>
      <c r="X65" s="11">
        <v>1.131265</v>
      </c>
      <c r="Y65" s="11">
        <v>1.133937</v>
      </c>
      <c r="Z65" s="11">
        <v>1.136498</v>
      </c>
      <c r="AA65" s="11">
        <v>1.138955</v>
      </c>
      <c r="AB65" s="11">
        <v>1.141315</v>
      </c>
    </row>
    <row r="66" spans="2:28" ht="21.75">
      <c r="B66" s="1"/>
      <c r="C66" s="1"/>
      <c r="F66" s="26"/>
      <c r="G66" s="26"/>
      <c r="H66" s="43"/>
      <c r="I66" s="26"/>
      <c r="W66" s="11">
        <f t="shared" si="3"/>
        <v>9</v>
      </c>
      <c r="X66" s="11">
        <v>1.143582</v>
      </c>
      <c r="Y66" s="11">
        <v>1.145764</v>
      </c>
      <c r="Z66" s="11">
        <v>1.147865</v>
      </c>
      <c r="AA66" s="11">
        <v>1.14989</v>
      </c>
      <c r="AB66" s="11">
        <v>1.151843</v>
      </c>
    </row>
    <row r="67" spans="2:28" ht="21.75">
      <c r="B67" s="1"/>
      <c r="C67" s="1"/>
      <c r="F67" s="26"/>
      <c r="G67" s="26"/>
      <c r="H67" s="43"/>
      <c r="I67" s="26"/>
      <c r="W67" s="11">
        <f t="shared" si="3"/>
        <v>10</v>
      </c>
      <c r="X67" s="11">
        <v>1.153728</v>
      </c>
      <c r="Y67" s="11">
        <v>1.155549</v>
      </c>
      <c r="Z67" s="11">
        <v>1.15731</v>
      </c>
      <c r="AA67" s="11">
        <v>1.16676</v>
      </c>
      <c r="AB67" s="11">
        <v>1.160661</v>
      </c>
    </row>
    <row r="68" spans="2:28" ht="21.75">
      <c r="B68" s="1"/>
      <c r="C68" s="1"/>
      <c r="F68" s="26"/>
      <c r="G68" s="26"/>
      <c r="H68" s="43"/>
      <c r="I68" s="26"/>
      <c r="W68" s="11">
        <f t="shared" si="3"/>
        <v>11</v>
      </c>
      <c r="X68" s="11">
        <v>1.162257</v>
      </c>
      <c r="Y68" s="11">
        <v>1.163804</v>
      </c>
      <c r="Z68" s="11">
        <v>1.165305</v>
      </c>
      <c r="AA68" s="11">
        <v>1.173438</v>
      </c>
      <c r="AB68" s="11">
        <v>1.168173</v>
      </c>
    </row>
    <row r="69" spans="2:28" ht="21.75">
      <c r="B69" s="1"/>
      <c r="C69" s="1"/>
      <c r="F69" s="26"/>
      <c r="G69" s="26"/>
      <c r="H69" s="43"/>
      <c r="I69" s="26"/>
      <c r="W69" s="11">
        <f t="shared" si="3"/>
        <v>12</v>
      </c>
      <c r="X69" s="11">
        <v>1.169546</v>
      </c>
      <c r="Y69" s="11">
        <v>1.17088</v>
      </c>
      <c r="Z69" s="11">
        <v>1.172176</v>
      </c>
      <c r="AA69" s="11">
        <v>1.179263</v>
      </c>
      <c r="AB69" s="11">
        <v>1.174665</v>
      </c>
    </row>
    <row r="70" spans="2:28" ht="21.75">
      <c r="B70" s="1"/>
      <c r="C70" s="1"/>
      <c r="F70" s="26"/>
      <c r="G70" s="26"/>
      <c r="H70" s="43"/>
      <c r="I70" s="26"/>
      <c r="W70" s="11">
        <f t="shared" si="3"/>
        <v>13</v>
      </c>
      <c r="X70" s="11">
        <v>1.17586</v>
      </c>
      <c r="Y70" s="11">
        <v>1.177024</v>
      </c>
      <c r="Z70" s="11">
        <v>1.178158</v>
      </c>
      <c r="AA70" s="11">
        <v>1.184398</v>
      </c>
      <c r="AB70" s="11">
        <v>1.180341</v>
      </c>
    </row>
    <row r="71" spans="2:28" ht="21.75">
      <c r="B71" s="1"/>
      <c r="C71" s="1"/>
      <c r="F71" s="26"/>
      <c r="G71" s="26"/>
      <c r="H71" s="43"/>
      <c r="I71" s="26"/>
      <c r="W71" s="11">
        <f t="shared" si="3"/>
        <v>14</v>
      </c>
      <c r="X71" s="11">
        <v>1.181392</v>
      </c>
      <c r="Y71" s="11">
        <v>1.182418</v>
      </c>
      <c r="Z71" s="11">
        <v>1.18342</v>
      </c>
      <c r="AA71" s="11">
        <v>1.188964</v>
      </c>
      <c r="AB71" s="11">
        <v>1.185353</v>
      </c>
    </row>
    <row r="72" spans="2:28" ht="21.75">
      <c r="B72" s="1"/>
      <c r="C72" s="1"/>
      <c r="F72" s="26"/>
      <c r="G72" s="26"/>
      <c r="H72" s="43"/>
      <c r="I72" s="26"/>
      <c r="W72" s="11">
        <f t="shared" si="3"/>
        <v>15</v>
      </c>
      <c r="X72" s="11">
        <v>1.186287</v>
      </c>
      <c r="Y72" s="11">
        <v>1.187199</v>
      </c>
      <c r="Z72" s="11">
        <v>1.188091</v>
      </c>
      <c r="AA72" s="11">
        <v>1.193056</v>
      </c>
      <c r="AB72" s="11">
        <v>1.189818</v>
      </c>
    </row>
    <row r="73" spans="2:28" ht="21.75">
      <c r="B73" s="1"/>
      <c r="C73" s="1"/>
      <c r="F73" s="26"/>
      <c r="G73" s="26"/>
      <c r="H73" s="43"/>
      <c r="I73" s="26"/>
      <c r="W73" s="11">
        <f t="shared" si="3"/>
        <v>16</v>
      </c>
      <c r="X73" s="11">
        <v>1.190653</v>
      </c>
      <c r="Y73" s="11">
        <v>1.191471</v>
      </c>
      <c r="Z73" s="11">
        <v>1.192272</v>
      </c>
      <c r="AA73" s="11">
        <v>1.196747</v>
      </c>
      <c r="AB73" s="11">
        <v>1.193824</v>
      </c>
    </row>
    <row r="74" spans="2:28" ht="21.75">
      <c r="B74" s="1"/>
      <c r="C74" s="1"/>
      <c r="F74" s="26"/>
      <c r="G74" s="26"/>
      <c r="H74" s="43"/>
      <c r="I74" s="26"/>
      <c r="W74" s="11">
        <f t="shared" si="3"/>
        <v>17</v>
      </c>
      <c r="X74" s="11">
        <v>1.194577</v>
      </c>
      <c r="Y74" s="11">
        <v>1.195315</v>
      </c>
      <c r="Z74" s="11">
        <v>1.196038</v>
      </c>
      <c r="AA74" s="11">
        <v>1.22298</v>
      </c>
      <c r="AB74" s="11">
        <v>1.197443</v>
      </c>
    </row>
    <row r="75" spans="2:28" ht="21.75">
      <c r="B75" s="1"/>
      <c r="C75" s="1"/>
      <c r="F75" s="26"/>
      <c r="G75" s="26"/>
      <c r="H75" s="44"/>
      <c r="I75" s="26"/>
      <c r="W75" s="11">
        <f t="shared" si="3"/>
        <v>18</v>
      </c>
      <c r="X75" s="11">
        <v>1.198126</v>
      </c>
      <c r="Y75" s="11">
        <v>1.198795</v>
      </c>
      <c r="Z75" s="11">
        <v>1.199453</v>
      </c>
      <c r="AA75" s="11">
        <v>1.203154</v>
      </c>
      <c r="AB75" s="11">
        <v>1.200731</v>
      </c>
    </row>
    <row r="76" spans="2:28" ht="21.75">
      <c r="B76" s="1"/>
      <c r="C76" s="1"/>
      <c r="F76" s="26"/>
      <c r="G76" s="26"/>
      <c r="H76" s="26"/>
      <c r="I76" s="26"/>
      <c r="W76" s="11">
        <f t="shared" si="3"/>
        <v>19</v>
      </c>
      <c r="X76" s="11">
        <v>1.201353</v>
      </c>
      <c r="Y76" s="11">
        <v>1.201964</v>
      </c>
      <c r="Z76" s="11">
        <v>1.202564</v>
      </c>
      <c r="AA76" s="11">
        <v>1.205956</v>
      </c>
      <c r="AB76" s="11">
        <v>1.203734</v>
      </c>
    </row>
    <row r="77" spans="2:28" ht="21.75">
      <c r="B77" s="1"/>
      <c r="C77" s="1"/>
      <c r="F77" s="26"/>
      <c r="G77" s="26"/>
      <c r="H77" s="26"/>
      <c r="I77" s="26"/>
      <c r="W77" s="11">
        <f t="shared" si="3"/>
        <v>20</v>
      </c>
      <c r="X77" s="11">
        <v>1.204304</v>
      </c>
      <c r="Y77" s="11">
        <v>1.204864</v>
      </c>
      <c r="Z77" s="11">
        <v>1.205414</v>
      </c>
      <c r="AA77" s="11">
        <v>1.208535</v>
      </c>
      <c r="AB77" s="11">
        <v>1.206489</v>
      </c>
    </row>
    <row r="78" spans="1:28" ht="21.75">
      <c r="A78" s="37">
        <f>ROUND(U3/5,0)</f>
        <v>2</v>
      </c>
      <c r="B78" s="1"/>
      <c r="C78" s="1"/>
      <c r="D78" s="38">
        <f>+A78+1</f>
        <v>3</v>
      </c>
      <c r="F78" s="26"/>
      <c r="G78" s="26"/>
      <c r="H78" s="26"/>
      <c r="I78" s="26"/>
      <c r="W78" s="11">
        <f t="shared" si="3"/>
        <v>21</v>
      </c>
      <c r="X78" s="11">
        <v>1.207013</v>
      </c>
      <c r="Y78" s="11">
        <v>1.207528</v>
      </c>
      <c r="Z78" s="11">
        <v>1.208036</v>
      </c>
      <c r="AA78" s="11">
        <v>1.210919</v>
      </c>
      <c r="AB78" s="11">
        <v>1.209027</v>
      </c>
    </row>
    <row r="79" spans="1:28" ht="21.75">
      <c r="A79" s="37">
        <f>U3-((A78-1)*5)</f>
        <v>6</v>
      </c>
      <c r="B79" s="1"/>
      <c r="C79" s="1"/>
      <c r="F79" s="26"/>
      <c r="G79" s="26"/>
      <c r="H79" s="26"/>
      <c r="I79" s="26"/>
      <c r="W79" s="11">
        <f t="shared" si="3"/>
        <v>22</v>
      </c>
      <c r="X79" s="11">
        <v>1.209511</v>
      </c>
      <c r="Y79" s="11">
        <v>1.209987</v>
      </c>
      <c r="Z79" s="11">
        <v>1.210487</v>
      </c>
      <c r="AA79" s="11">
        <v>1.210129</v>
      </c>
      <c r="AB79" s="11">
        <v>1.211374</v>
      </c>
    </row>
    <row r="80" spans="1:28" ht="21.75">
      <c r="A80" s="37" t="s">
        <v>13</v>
      </c>
      <c r="B80" s="39">
        <f>IF($A$79&gt;=6,VLOOKUP($D$78,$W$3:$AB$38,$A$79-4),VLOOKUP($A$78,$W$3:$AB$38,$A$79+1))</f>
        <v>0.499614</v>
      </c>
      <c r="C80" s="39"/>
      <c r="F80" s="26"/>
      <c r="G80" s="26"/>
      <c r="H80" s="26"/>
      <c r="I80" s="26"/>
      <c r="W80" s="11">
        <f t="shared" si="3"/>
        <v>23</v>
      </c>
      <c r="X80" s="11">
        <v>1.211823</v>
      </c>
      <c r="Y80" s="11">
        <v>1.212265</v>
      </c>
      <c r="Z80" s="11">
        <v>1.2127</v>
      </c>
      <c r="AA80" s="11">
        <v>1.215186</v>
      </c>
      <c r="AB80" s="11">
        <v>1.213552</v>
      </c>
    </row>
    <row r="81" spans="1:28" ht="21.75">
      <c r="A81" s="37" t="s">
        <v>14</v>
      </c>
      <c r="B81" s="39">
        <f>IF($A$79&gt;=6,VLOOKUP($D$78,$W$58:$AB$97,$A$79-4),VLOOKUP($A$78,$W$58:$AB$97,$A$79+1))</f>
        <v>0.96758</v>
      </c>
      <c r="C81" s="39"/>
      <c r="F81" s="26"/>
      <c r="G81" s="26"/>
      <c r="H81" s="26"/>
      <c r="I81" s="26"/>
      <c r="W81" s="11">
        <f t="shared" si="3"/>
        <v>24</v>
      </c>
      <c r="X81" s="11">
        <v>1.213969</v>
      </c>
      <c r="Y81" s="11">
        <v>1.214381</v>
      </c>
      <c r="Z81" s="11">
        <v>1.214786</v>
      </c>
      <c r="AA81" s="11">
        <v>1.21855</v>
      </c>
      <c r="AB81" s="11">
        <v>1.21558</v>
      </c>
    </row>
    <row r="82" spans="2:28" ht="21.75">
      <c r="B82" s="1"/>
      <c r="C82" s="1"/>
      <c r="F82" s="26"/>
      <c r="G82" s="26"/>
      <c r="H82" s="26"/>
      <c r="I82" s="26"/>
      <c r="W82" s="11">
        <f t="shared" si="3"/>
        <v>25</v>
      </c>
      <c r="X82" s="11">
        <v>1.216353</v>
      </c>
      <c r="Y82" s="11">
        <v>1.217105</v>
      </c>
      <c r="Z82" s="11">
        <v>1.217837</v>
      </c>
      <c r="AA82" s="11">
        <v>1.221858</v>
      </c>
      <c r="AB82" s="11">
        <v>1.219245</v>
      </c>
    </row>
    <row r="83" spans="1:28" ht="21.75">
      <c r="A83" s="37" t="s">
        <v>15</v>
      </c>
      <c r="B83" s="40">
        <f>B81/U6</f>
        <v>0.04769433020691415</v>
      </c>
      <c r="C83" s="40"/>
      <c r="F83" s="26"/>
      <c r="G83" s="26"/>
      <c r="H83" s="26"/>
      <c r="I83" s="26"/>
      <c r="W83" s="11">
        <f t="shared" si="3"/>
        <v>26</v>
      </c>
      <c r="X83" s="11">
        <v>1.219923</v>
      </c>
      <c r="Y83" s="11">
        <v>1.220584</v>
      </c>
      <c r="Z83" s="11">
        <v>1.221229</v>
      </c>
      <c r="AA83" s="11">
        <v>1.224972</v>
      </c>
      <c r="AB83" s="11">
        <v>1.222473</v>
      </c>
    </row>
    <row r="84" spans="1:28" ht="21.75">
      <c r="A84" s="37" t="s">
        <v>16</v>
      </c>
      <c r="B84" s="40">
        <f>U4-(B80/B83)</f>
        <v>65.97012135946565</v>
      </c>
      <c r="C84" s="40"/>
      <c r="F84" s="26"/>
      <c r="G84" s="26"/>
      <c r="H84" s="26"/>
      <c r="I84" s="26"/>
      <c r="W84" s="11">
        <f t="shared" si="3"/>
        <v>27</v>
      </c>
      <c r="X84" s="11">
        <v>1.223073</v>
      </c>
      <c r="Y84" s="11">
        <v>1.222659</v>
      </c>
      <c r="Z84" s="11">
        <v>1.224232</v>
      </c>
      <c r="AA84" s="11">
        <v>1.230219</v>
      </c>
      <c r="AB84" s="11">
        <v>1.22534</v>
      </c>
    </row>
    <row r="85" spans="2:28" ht="21.75">
      <c r="B85" s="1"/>
      <c r="C85" s="1"/>
      <c r="F85" s="26"/>
      <c r="G85" s="26"/>
      <c r="H85" s="26"/>
      <c r="I85" s="26"/>
      <c r="W85" s="11">
        <f t="shared" si="3"/>
        <v>28</v>
      </c>
      <c r="X85" s="11">
        <v>1.226657</v>
      </c>
      <c r="Y85" s="11">
        <v>1.227906</v>
      </c>
      <c r="Z85" s="11">
        <v>1.229092</v>
      </c>
      <c r="AA85" s="11">
        <v>1.235121</v>
      </c>
      <c r="AB85" s="11">
        <v>1.231292</v>
      </c>
    </row>
    <row r="86" spans="2:28" ht="21.75">
      <c r="B86" s="1"/>
      <c r="C86" s="1"/>
      <c r="F86" s="26"/>
      <c r="G86" s="26"/>
      <c r="H86" s="26"/>
      <c r="I86" s="26"/>
      <c r="W86" s="11">
        <f t="shared" si="3"/>
        <v>29</v>
      </c>
      <c r="X86" s="11">
        <v>1.232316</v>
      </c>
      <c r="Y86" s="11">
        <v>1.233293</v>
      </c>
      <c r="Z86" s="11">
        <v>1.234227</v>
      </c>
      <c r="AA86" s="11">
        <v>1.235121</v>
      </c>
      <c r="AB86" s="11">
        <v>1.235977</v>
      </c>
    </row>
    <row r="87" spans="2:28" ht="21.75">
      <c r="B87" s="1"/>
      <c r="C87" s="1"/>
      <c r="F87" s="26"/>
      <c r="G87" s="26"/>
      <c r="H87" s="26"/>
      <c r="I87" s="26"/>
      <c r="W87" s="11">
        <f t="shared" si="3"/>
        <v>30</v>
      </c>
      <c r="X87" s="11">
        <v>1.236799</v>
      </c>
      <c r="Y87" s="11">
        <v>1.237587</v>
      </c>
      <c r="Z87" s="11">
        <v>1.238345</v>
      </c>
      <c r="AA87" s="11">
        <v>1.239074</v>
      </c>
      <c r="AB87" s="11">
        <v>1.239775</v>
      </c>
    </row>
    <row r="88" spans="2:28" ht="21.75">
      <c r="B88" s="1"/>
      <c r="C88" s="1"/>
      <c r="U88" s="41"/>
      <c r="W88" s="11">
        <f t="shared" si="3"/>
        <v>31</v>
      </c>
      <c r="X88" s="11">
        <v>1.240451</v>
      </c>
      <c r="Y88" s="11">
        <v>1.241102</v>
      </c>
      <c r="Z88" s="11">
        <v>1.241731</v>
      </c>
      <c r="AA88" s="11">
        <v>1.242338</v>
      </c>
      <c r="AB88" s="11">
        <v>1.242924</v>
      </c>
    </row>
    <row r="89" spans="2:28" ht="21.75">
      <c r="B89" s="1"/>
      <c r="C89" s="1"/>
      <c r="W89" s="11">
        <f t="shared" si="3"/>
        <v>32</v>
      </c>
      <c r="X89" s="11">
        <v>1.243492</v>
      </c>
      <c r="Y89" s="11">
        <v>1.24404</v>
      </c>
      <c r="Z89" s="11">
        <v>1.244571</v>
      </c>
      <c r="AA89" s="11">
        <v>1.245086</v>
      </c>
      <c r="AB89" s="11">
        <v>1.245585</v>
      </c>
    </row>
    <row r="90" spans="2:28" ht="21.75">
      <c r="B90" s="1"/>
      <c r="C90" s="1"/>
      <c r="W90" s="11">
        <f t="shared" si="3"/>
        <v>33</v>
      </c>
      <c r="X90" s="11">
        <v>1.246068</v>
      </c>
      <c r="Y90" s="11">
        <v>1.246538</v>
      </c>
      <c r="Z90" s="11">
        <v>1.246993</v>
      </c>
      <c r="AA90" s="11">
        <v>1.247436</v>
      </c>
      <c r="AB90" s="11">
        <v>1.247866</v>
      </c>
    </row>
    <row r="91" spans="2:28" ht="21.75">
      <c r="B91" s="1"/>
      <c r="C91" s="1"/>
      <c r="W91" s="11">
        <f t="shared" si="3"/>
        <v>34</v>
      </c>
      <c r="X91" s="11">
        <v>1.248691</v>
      </c>
      <c r="Y91" s="11">
        <v>1.249472</v>
      </c>
      <c r="Z91" s="11">
        <v>1.250213</v>
      </c>
      <c r="AA91" s="11">
        <v>1.250916</v>
      </c>
      <c r="AB91" s="11">
        <v>1.251586</v>
      </c>
    </row>
    <row r="92" spans="2:28" ht="21.75">
      <c r="B92" s="1"/>
      <c r="C92" s="1"/>
      <c r="W92" s="11">
        <f t="shared" si="3"/>
        <v>35</v>
      </c>
      <c r="X92" s="11">
        <v>1.252224</v>
      </c>
      <c r="Y92" s="11">
        <v>1.252832</v>
      </c>
      <c r="Z92" s="11">
        <v>1.253413</v>
      </c>
      <c r="AA92" s="11">
        <v>1.253969</v>
      </c>
      <c r="AB92" s="11">
        <v>1.254501</v>
      </c>
    </row>
    <row r="93" spans="2:28" ht="21.75">
      <c r="B93" s="1"/>
      <c r="C93" s="1"/>
      <c r="W93" s="11">
        <f t="shared" si="3"/>
        <v>36</v>
      </c>
      <c r="X93" s="11">
        <v>1.25501</v>
      </c>
      <c r="Y93" s="11">
        <v>1.255499</v>
      </c>
      <c r="Z93" s="11">
        <v>1.255969</v>
      </c>
      <c r="AA93" s="11">
        <v>1.25642</v>
      </c>
      <c r="AB93" s="11">
        <v>1.256854</v>
      </c>
    </row>
    <row r="94" spans="2:28" ht="21.75">
      <c r="B94" s="1"/>
      <c r="C94" s="1"/>
      <c r="W94" s="11">
        <f t="shared" si="3"/>
        <v>37</v>
      </c>
      <c r="X94" s="11">
        <v>1.257272</v>
      </c>
      <c r="Y94" s="11">
        <v>1.257675</v>
      </c>
      <c r="Z94" s="11">
        <v>2.258064</v>
      </c>
      <c r="AA94" s="11">
        <v>1.258438</v>
      </c>
      <c r="AB94" s="11">
        <v>1.2588</v>
      </c>
    </row>
    <row r="95" spans="2:28" ht="21.75">
      <c r="B95" s="1"/>
      <c r="C95" s="1"/>
      <c r="W95" s="11">
        <f t="shared" si="3"/>
        <v>38</v>
      </c>
      <c r="X95" s="11">
        <v>1.259653</v>
      </c>
      <c r="Y95" s="11">
        <v>1.260439</v>
      </c>
      <c r="Z95" s="11">
        <v>1.261167</v>
      </c>
      <c r="AA95" s="11">
        <v>1.261841</v>
      </c>
      <c r="AB95" s="11">
        <v>1.263056</v>
      </c>
    </row>
    <row r="96" spans="2:28" ht="21.75">
      <c r="B96" s="1"/>
      <c r="C96" s="1"/>
      <c r="W96" s="11">
        <f t="shared" si="3"/>
        <v>39</v>
      </c>
      <c r="X96" s="11">
        <v>1.26412</v>
      </c>
      <c r="Y96" s="11">
        <v>1.265061</v>
      </c>
      <c r="Z96" s="11">
        <v>1.265899</v>
      </c>
      <c r="AA96" s="11">
        <v>1.266651</v>
      </c>
      <c r="AB96" s="11">
        <v>1.267331</v>
      </c>
    </row>
    <row r="97" spans="2:26" ht="21.75">
      <c r="B97" s="1"/>
      <c r="C97" s="1"/>
      <c r="W97" s="11">
        <v>40</v>
      </c>
      <c r="X97" s="11">
        <v>1.267948</v>
      </c>
      <c r="Y97" s="11">
        <v>1.268511</v>
      </c>
      <c r="Z97" s="11">
        <v>1.28255</v>
      </c>
    </row>
    <row r="98" spans="2:3" ht="21.75">
      <c r="B98" s="1"/>
      <c r="C98" s="1"/>
    </row>
    <row r="99" spans="2:3" ht="21.75">
      <c r="B99" s="1"/>
      <c r="C99" s="1"/>
    </row>
    <row r="100" spans="2:3" ht="21.75">
      <c r="B100" s="1"/>
      <c r="C100" s="1"/>
    </row>
    <row r="101" spans="2:3" ht="21.75">
      <c r="B101" s="1"/>
      <c r="C101" s="1"/>
    </row>
  </sheetData>
  <mergeCells count="4">
    <mergeCell ref="E32:G32"/>
    <mergeCell ref="E31:G31"/>
    <mergeCell ref="A9:B9"/>
    <mergeCell ref="A8:B8"/>
  </mergeCells>
  <printOptions/>
  <pageMargins left="0.21" right="0.12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29"/>
  </sheetPr>
  <dimension ref="A1:AB101"/>
  <sheetViews>
    <sheetView tabSelected="1" workbookViewId="0" topLeftCell="A1">
      <selection activeCell="T17" sqref="T17"/>
    </sheetView>
  </sheetViews>
  <sheetFormatPr defaultColWidth="9.140625" defaultRowHeight="12.75"/>
  <cols>
    <col min="1" max="1" width="12.00390625" style="1" customWidth="1"/>
    <col min="2" max="2" width="8.57421875" style="2" customWidth="1"/>
    <col min="3" max="3" width="0.9921875" style="2" customWidth="1"/>
    <col min="4" max="4" width="5.57421875" style="1" customWidth="1"/>
    <col min="5" max="17" width="5.57421875" style="2" customWidth="1"/>
    <col min="18" max="18" width="6.7109375" style="2" customWidth="1"/>
    <col min="19" max="20" width="9.140625" style="2" customWidth="1"/>
    <col min="21" max="21" width="10.7109375" style="2" customWidth="1"/>
    <col min="22" max="16384" width="9.140625" style="2" customWidth="1"/>
  </cols>
  <sheetData>
    <row r="1" spans="3:24" ht="22.5" customHeight="1">
      <c r="C1" s="3"/>
      <c r="D1" s="4" t="s">
        <v>0</v>
      </c>
      <c r="E1" s="4" t="s">
        <v>0</v>
      </c>
      <c r="J1" s="5" t="s">
        <v>0</v>
      </c>
      <c r="K1" s="6"/>
      <c r="R1" s="87"/>
      <c r="S1" s="88" t="s">
        <v>2</v>
      </c>
      <c r="T1" s="87"/>
      <c r="U1" s="87"/>
      <c r="V1" s="89"/>
      <c r="W1" s="8"/>
      <c r="X1" s="7" t="s">
        <v>3</v>
      </c>
    </row>
    <row r="2" spans="3:24" ht="22.5" customHeight="1">
      <c r="C2" s="9"/>
      <c r="D2" s="4" t="s">
        <v>0</v>
      </c>
      <c r="E2" s="4" t="s">
        <v>0</v>
      </c>
      <c r="J2" s="5" t="s">
        <v>0</v>
      </c>
      <c r="K2" s="6"/>
      <c r="R2" s="87"/>
      <c r="S2" s="88" t="s">
        <v>4</v>
      </c>
      <c r="T2" s="87"/>
      <c r="U2" s="87"/>
      <c r="V2" s="89"/>
      <c r="W2" s="8"/>
      <c r="X2" s="8"/>
    </row>
    <row r="3" spans="3:28" ht="22.5" customHeight="1">
      <c r="C3" s="10"/>
      <c r="D3" s="4" t="s">
        <v>0</v>
      </c>
      <c r="E3" s="4" t="s">
        <v>0</v>
      </c>
      <c r="F3" s="2" t="s">
        <v>0</v>
      </c>
      <c r="G3" s="2" t="s">
        <v>0</v>
      </c>
      <c r="H3" s="2" t="s">
        <v>0</v>
      </c>
      <c r="J3" s="5" t="s">
        <v>0</v>
      </c>
      <c r="K3" s="6"/>
      <c r="L3" s="11" t="s">
        <v>0</v>
      </c>
      <c r="R3" s="87"/>
      <c r="S3" s="88" t="s">
        <v>5</v>
      </c>
      <c r="T3" s="87"/>
      <c r="U3" s="90">
        <f>COUNT(H41:H51)</f>
        <v>11</v>
      </c>
      <c r="V3" s="87"/>
      <c r="W3" s="12">
        <v>1</v>
      </c>
      <c r="X3" s="13">
        <v>0.366513</v>
      </c>
      <c r="Y3" s="13">
        <v>0.404336</v>
      </c>
      <c r="Z3" s="13">
        <v>0.428593</v>
      </c>
      <c r="AA3" s="13">
        <v>0.445801</v>
      </c>
      <c r="AB3" s="13">
        <v>0.457994</v>
      </c>
    </row>
    <row r="4" spans="6:28" ht="21" customHeight="1">
      <c r="F4" s="2" t="s">
        <v>0</v>
      </c>
      <c r="G4" s="2" t="s">
        <v>0</v>
      </c>
      <c r="H4" s="2" t="s">
        <v>0</v>
      </c>
      <c r="J4" s="5" t="s">
        <v>0</v>
      </c>
      <c r="K4" s="6"/>
      <c r="L4" s="14" t="s">
        <v>0</v>
      </c>
      <c r="R4" s="87"/>
      <c r="S4" s="88" t="s">
        <v>6</v>
      </c>
      <c r="T4" s="87"/>
      <c r="U4" s="91">
        <f>AVERAGE(H41:H51)</f>
        <v>80.94545454545454</v>
      </c>
      <c r="V4" s="87"/>
      <c r="W4" s="12">
        <f>W3+1</f>
        <v>2</v>
      </c>
      <c r="X4" s="13">
        <v>0.469032</v>
      </c>
      <c r="Y4" s="13">
        <v>0.477353</v>
      </c>
      <c r="Z4" s="13">
        <v>0.484278</v>
      </c>
      <c r="AA4" s="13">
        <v>0.490151</v>
      </c>
      <c r="AB4" s="13">
        <v>0.495207</v>
      </c>
    </row>
    <row r="5" spans="10:28" ht="21" customHeight="1">
      <c r="J5" s="5" t="s">
        <v>0</v>
      </c>
      <c r="K5" s="6"/>
      <c r="L5" s="14" t="s">
        <v>0</v>
      </c>
      <c r="R5" s="87"/>
      <c r="S5" s="88" t="s">
        <v>7</v>
      </c>
      <c r="T5" s="87"/>
      <c r="U5" s="91">
        <f>(VAR(H41:H51))</f>
        <v>527.6407272727272</v>
      </c>
      <c r="V5" s="87"/>
      <c r="W5" s="12">
        <f>W4+1</f>
        <v>3</v>
      </c>
      <c r="X5" s="13">
        <v>0.499614</v>
      </c>
      <c r="Y5" s="13">
        <v>0.503498</v>
      </c>
      <c r="Z5" s="13">
        <v>0.506951</v>
      </c>
      <c r="AA5" s="13">
        <v>0.510045</v>
      </c>
      <c r="AB5" s="13">
        <v>0.512836</v>
      </c>
    </row>
    <row r="6" spans="10:28" ht="21" customHeight="1">
      <c r="J6" s="5" t="s">
        <v>8</v>
      </c>
      <c r="K6" s="6"/>
      <c r="L6" s="14" t="s">
        <v>0</v>
      </c>
      <c r="R6" s="87"/>
      <c r="S6" s="88" t="s">
        <v>9</v>
      </c>
      <c r="T6" s="87"/>
      <c r="U6" s="91">
        <f>STDEV(H41:H51)</f>
        <v>22.970431586557687</v>
      </c>
      <c r="V6" s="87"/>
      <c r="W6" s="12">
        <f>W5+1</f>
        <v>4</v>
      </c>
      <c r="X6" s="13">
        <v>0.515369</v>
      </c>
      <c r="Y6" s="13">
        <v>0.51768</v>
      </c>
      <c r="Z6" s="13">
        <v>0.519798</v>
      </c>
      <c r="AA6" s="13">
        <v>0.521749</v>
      </c>
      <c r="AB6" s="13">
        <v>0.523552</v>
      </c>
    </row>
    <row r="7" spans="18:28" ht="21" customHeight="1">
      <c r="R7" s="87"/>
      <c r="S7" s="87"/>
      <c r="T7" s="87"/>
      <c r="U7" s="87"/>
      <c r="V7" s="87"/>
      <c r="W7" s="12">
        <f>W6+1</f>
        <v>5</v>
      </c>
      <c r="X7" s="13">
        <v>0.525224</v>
      </c>
      <c r="Y7" s="13">
        <v>0.526779</v>
      </c>
      <c r="Z7" s="13">
        <v>0.528231</v>
      </c>
      <c r="AA7" s="13">
        <v>0.52959</v>
      </c>
      <c r="AB7" s="13">
        <v>0.530864</v>
      </c>
    </row>
    <row r="8" spans="1:28" ht="21" customHeight="1">
      <c r="A8" s="103" t="s">
        <v>22</v>
      </c>
      <c r="B8" s="104"/>
      <c r="C8" s="46"/>
      <c r="D8" s="46"/>
      <c r="E8" s="46"/>
      <c r="R8" s="87"/>
      <c r="S8" s="87"/>
      <c r="T8" s="87"/>
      <c r="U8" s="87"/>
      <c r="V8" s="87"/>
      <c r="W8" s="12">
        <v>6</v>
      </c>
      <c r="X8" s="13">
        <v>0.532062</v>
      </c>
      <c r="Y8" s="13">
        <v>0.533191</v>
      </c>
      <c r="Z8" s="13">
        <v>0.534257</v>
      </c>
      <c r="AA8" s="13">
        <v>0.535266</v>
      </c>
      <c r="AB8" s="13">
        <v>0.536221</v>
      </c>
    </row>
    <row r="9" spans="1:28" ht="21" customHeight="1">
      <c r="A9" s="101" t="s">
        <v>30</v>
      </c>
      <c r="B9" s="102"/>
      <c r="C9" s="47"/>
      <c r="D9" s="47"/>
      <c r="E9" s="47"/>
      <c r="R9" s="87"/>
      <c r="S9" s="87"/>
      <c r="T9" s="87" t="s">
        <v>18</v>
      </c>
      <c r="U9" s="92">
        <f>+B80</f>
        <v>0.499614</v>
      </c>
      <c r="V9" s="87"/>
      <c r="W9" s="12">
        <f aca="true" t="shared" si="0" ref="W9:W38">W8+1</f>
        <v>7</v>
      </c>
      <c r="X9" s="13">
        <v>0.541053</v>
      </c>
      <c r="Y9" s="13">
        <v>0.53799</v>
      </c>
      <c r="Z9" s="13">
        <v>0.538811</v>
      </c>
      <c r="AA9" s="13">
        <v>0.539593</v>
      </c>
      <c r="AB9" s="13">
        <v>0.54034</v>
      </c>
    </row>
    <row r="10" spans="1:28" ht="21.75">
      <c r="A10" s="77" t="s">
        <v>1</v>
      </c>
      <c r="B10" s="78" t="s">
        <v>17</v>
      </c>
      <c r="C10" s="10"/>
      <c r="D10" s="45"/>
      <c r="E10" s="9"/>
      <c r="R10" s="87"/>
      <c r="S10" s="87"/>
      <c r="T10" s="87" t="s">
        <v>19</v>
      </c>
      <c r="U10" s="92">
        <f>+B81</f>
        <v>0.96758</v>
      </c>
      <c r="V10" s="87"/>
      <c r="W10" s="12">
        <f t="shared" si="0"/>
        <v>8</v>
      </c>
      <c r="X10" s="13">
        <v>0.541053</v>
      </c>
      <c r="Y10" s="13">
        <v>0.541736</v>
      </c>
      <c r="Z10" s="13">
        <v>0.54239</v>
      </c>
      <c r="AA10" s="13">
        <v>0.543018</v>
      </c>
      <c r="AB10" s="13">
        <v>0.54362</v>
      </c>
    </row>
    <row r="11" spans="1:28" ht="21" customHeight="1">
      <c r="A11" s="83">
        <v>2540</v>
      </c>
      <c r="B11" s="79">
        <v>73.2</v>
      </c>
      <c r="C11" s="10"/>
      <c r="D11" s="25"/>
      <c r="E11" s="42"/>
      <c r="R11" s="87"/>
      <c r="S11" s="87"/>
      <c r="T11" s="87"/>
      <c r="U11" s="87"/>
      <c r="V11" s="87"/>
      <c r="W11" s="12">
        <f t="shared" si="0"/>
        <v>9</v>
      </c>
      <c r="X11" s="13">
        <v>0.544198</v>
      </c>
      <c r="Y11" s="13">
        <v>0.544754</v>
      </c>
      <c r="Z11" s="13">
        <v>0.545289</v>
      </c>
      <c r="AA11" s="13">
        <v>0.545805</v>
      </c>
      <c r="AB11" s="13">
        <v>0.546302</v>
      </c>
    </row>
    <row r="12" spans="1:28" ht="21" customHeight="1">
      <c r="A12" s="84">
        <v>2541</v>
      </c>
      <c r="B12" s="80">
        <v>81.4</v>
      </c>
      <c r="C12" s="10"/>
      <c r="D12" s="25"/>
      <c r="E12" s="42"/>
      <c r="W12" s="12">
        <f t="shared" si="0"/>
        <v>10</v>
      </c>
      <c r="X12" s="13">
        <v>0.546781</v>
      </c>
      <c r="Y12" s="13">
        <v>0.547244</v>
      </c>
      <c r="Z12" s="13">
        <v>0.547691</v>
      </c>
      <c r="AA12" s="13">
        <v>0.548124</v>
      </c>
      <c r="AB12" s="13">
        <v>0.548542</v>
      </c>
    </row>
    <row r="13" spans="1:28" ht="21" customHeight="1">
      <c r="A13" s="84">
        <v>2542</v>
      </c>
      <c r="B13" s="80">
        <v>74.8</v>
      </c>
      <c r="C13" s="10"/>
      <c r="D13" s="25"/>
      <c r="E13" s="42"/>
      <c r="W13" s="12">
        <f t="shared" si="0"/>
        <v>11</v>
      </c>
      <c r="X13" s="13">
        <v>0.548947</v>
      </c>
      <c r="Y13" s="13">
        <v>0.549339</v>
      </c>
      <c r="Z13" s="13">
        <v>0.549719</v>
      </c>
      <c r="AA13" s="13">
        <v>0.550087</v>
      </c>
      <c r="AB13" s="13">
        <v>0.550445</v>
      </c>
    </row>
    <row r="14" spans="1:28" ht="21" customHeight="1">
      <c r="A14" s="84">
        <v>2543</v>
      </c>
      <c r="B14" s="80">
        <v>91.8</v>
      </c>
      <c r="C14" s="10"/>
      <c r="D14" s="25"/>
      <c r="E14" s="42"/>
      <c r="W14" s="12">
        <f t="shared" si="0"/>
        <v>12</v>
      </c>
      <c r="X14" s="13">
        <v>0.550792</v>
      </c>
      <c r="Y14" s="13">
        <v>0.551128</v>
      </c>
      <c r="Z14" s="13">
        <v>0.551456</v>
      </c>
      <c r="AA14" s="13">
        <v>0.551774</v>
      </c>
      <c r="AB14" s="13">
        <v>0.552084</v>
      </c>
    </row>
    <row r="15" spans="1:28" ht="21" customHeight="1">
      <c r="A15" s="84">
        <v>2544</v>
      </c>
      <c r="B15" s="80">
        <v>116.8</v>
      </c>
      <c r="C15" s="10"/>
      <c r="D15" s="25"/>
      <c r="E15" s="42"/>
      <c r="W15" s="12">
        <f t="shared" si="0"/>
        <v>13</v>
      </c>
      <c r="X15" s="13">
        <v>0.552385</v>
      </c>
      <c r="Y15" s="13">
        <v>0.552678</v>
      </c>
      <c r="Z15" s="13">
        <v>0.552963</v>
      </c>
      <c r="AA15" s="13">
        <v>0.553241</v>
      </c>
      <c r="AB15" s="13">
        <v>0.553513</v>
      </c>
    </row>
    <row r="16" spans="1:28" ht="21" customHeight="1">
      <c r="A16" s="84">
        <v>2545</v>
      </c>
      <c r="B16" s="80">
        <v>99.6</v>
      </c>
      <c r="C16" s="10"/>
      <c r="D16" s="25"/>
      <c r="E16" s="42"/>
      <c r="W16" s="12">
        <f t="shared" si="0"/>
        <v>14</v>
      </c>
      <c r="X16" s="13">
        <v>0.553776</v>
      </c>
      <c r="Y16" s="13">
        <v>0.554034</v>
      </c>
      <c r="Z16" s="13">
        <v>0.554285</v>
      </c>
      <c r="AA16" s="13">
        <v>0.55453</v>
      </c>
      <c r="AB16" s="13">
        <v>0.55477</v>
      </c>
    </row>
    <row r="17" spans="1:28" ht="21" customHeight="1">
      <c r="A17" s="84">
        <v>2546</v>
      </c>
      <c r="B17" s="80">
        <v>47.8</v>
      </c>
      <c r="C17" s="10"/>
      <c r="D17" s="25"/>
      <c r="E17" s="42"/>
      <c r="W17" s="12">
        <f t="shared" si="0"/>
        <v>15</v>
      </c>
      <c r="X17" s="13">
        <v>0.555004</v>
      </c>
      <c r="Y17" s="13">
        <v>0.555232</v>
      </c>
      <c r="Z17" s="13">
        <v>0.555455</v>
      </c>
      <c r="AA17" s="13">
        <v>0.555673</v>
      </c>
      <c r="AB17" s="13">
        <v>0.555887</v>
      </c>
    </row>
    <row r="18" spans="1:28" ht="21" customHeight="1">
      <c r="A18" s="84">
        <v>2547</v>
      </c>
      <c r="B18" s="80">
        <v>116.4</v>
      </c>
      <c r="C18" s="10"/>
      <c r="D18" s="25"/>
      <c r="E18" s="43"/>
      <c r="W18" s="12">
        <f t="shared" si="0"/>
        <v>16</v>
      </c>
      <c r="X18" s="13">
        <v>0.556095</v>
      </c>
      <c r="Y18" s="13">
        <v>0.556299</v>
      </c>
      <c r="Z18" s="13">
        <v>0.556499</v>
      </c>
      <c r="AA18" s="13">
        <v>0.556695</v>
      </c>
      <c r="AB18" s="13">
        <v>0.556886</v>
      </c>
    </row>
    <row r="19" spans="1:28" ht="21" customHeight="1">
      <c r="A19" s="84">
        <v>2548</v>
      </c>
      <c r="B19" s="80">
        <v>70</v>
      </c>
      <c r="C19" s="10"/>
      <c r="D19" s="25"/>
      <c r="E19" s="43"/>
      <c r="W19" s="12">
        <f t="shared" si="0"/>
        <v>17</v>
      </c>
      <c r="X19" s="13">
        <v>0.557073</v>
      </c>
      <c r="Y19" s="13">
        <v>0.557257</v>
      </c>
      <c r="Z19" s="13">
        <v>0.557437</v>
      </c>
      <c r="AA19" s="13">
        <v>0.557613</v>
      </c>
      <c r="AB19" s="13">
        <v>0.557786</v>
      </c>
    </row>
    <row r="20" spans="1:28" ht="21" customHeight="1">
      <c r="A20" s="85">
        <v>2549</v>
      </c>
      <c r="B20" s="81">
        <v>56.6</v>
      </c>
      <c r="C20" s="10"/>
      <c r="D20" s="25"/>
      <c r="E20" s="43"/>
      <c r="W20" s="12">
        <f t="shared" si="0"/>
        <v>18</v>
      </c>
      <c r="X20" s="13">
        <v>0.557955</v>
      </c>
      <c r="Y20" s="13">
        <v>0.558121</v>
      </c>
      <c r="Z20" s="13">
        <v>0.558284</v>
      </c>
      <c r="AA20" s="13">
        <v>0.558444</v>
      </c>
      <c r="AB20" s="13">
        <v>0.558601</v>
      </c>
    </row>
    <row r="21" spans="1:28" ht="21" customHeight="1">
      <c r="A21" s="86">
        <v>2550</v>
      </c>
      <c r="B21" s="82">
        <v>62</v>
      </c>
      <c r="C21" s="10"/>
      <c r="D21" s="25"/>
      <c r="E21" s="43"/>
      <c r="W21" s="12">
        <f t="shared" si="0"/>
        <v>19</v>
      </c>
      <c r="X21" s="13">
        <v>0.558755</v>
      </c>
      <c r="Y21" s="13">
        <v>0.558906</v>
      </c>
      <c r="Z21" s="13">
        <v>0.559055</v>
      </c>
      <c r="AA21" s="13">
        <v>0.559201</v>
      </c>
      <c r="AB21" s="13">
        <v>0.559344</v>
      </c>
    </row>
    <row r="22" spans="1:28" ht="21" customHeight="1">
      <c r="A22" s="25"/>
      <c r="B22" s="42"/>
      <c r="C22" s="10"/>
      <c r="D22" s="25"/>
      <c r="E22" s="43"/>
      <c r="W22" s="12">
        <f t="shared" si="0"/>
        <v>20</v>
      </c>
      <c r="X22" s="13">
        <v>0.559484</v>
      </c>
      <c r="Y22" s="13">
        <v>0.559623</v>
      </c>
      <c r="Z22" s="13">
        <v>0.559758</v>
      </c>
      <c r="AA22" s="13">
        <v>0.559892</v>
      </c>
      <c r="AB22" s="13">
        <v>0.560023</v>
      </c>
    </row>
    <row r="23" spans="1:28" ht="21" customHeight="1">
      <c r="A23" s="25"/>
      <c r="B23" s="42"/>
      <c r="C23" s="10"/>
      <c r="D23" s="25"/>
      <c r="E23" s="43"/>
      <c r="W23" s="12">
        <f t="shared" si="0"/>
        <v>21</v>
      </c>
      <c r="X23" s="13">
        <v>0.560152</v>
      </c>
      <c r="Y23" s="13">
        <v>0.560279</v>
      </c>
      <c r="Z23" s="13">
        <v>0.560404</v>
      </c>
      <c r="AA23" s="13">
        <v>0.560527</v>
      </c>
      <c r="AB23" s="13">
        <v>0.560647</v>
      </c>
    </row>
    <row r="24" spans="1:28" ht="21" customHeight="1">
      <c r="A24" s="25"/>
      <c r="B24" s="42"/>
      <c r="C24" s="10"/>
      <c r="D24" s="25"/>
      <c r="E24" s="43"/>
      <c r="W24" s="12">
        <f t="shared" si="0"/>
        <v>22</v>
      </c>
      <c r="X24" s="13">
        <v>0.560766</v>
      </c>
      <c r="Y24" s="13">
        <v>0.560883</v>
      </c>
      <c r="Z24" s="13">
        <v>0.560998</v>
      </c>
      <c r="AA24" s="13">
        <v>0.561112</v>
      </c>
      <c r="AB24" s="13">
        <v>0.561223</v>
      </c>
    </row>
    <row r="25" spans="1:28" ht="21" customHeight="1">
      <c r="A25" s="25"/>
      <c r="B25" s="42"/>
      <c r="C25" s="10"/>
      <c r="D25" s="25"/>
      <c r="E25" s="43"/>
      <c r="W25" s="12">
        <f t="shared" si="0"/>
        <v>23</v>
      </c>
      <c r="X25" s="13">
        <v>0.561233</v>
      </c>
      <c r="Y25" s="13">
        <v>0.561441</v>
      </c>
      <c r="Z25" s="13">
        <v>0.561548</v>
      </c>
      <c r="AA25" s="13">
        <v>0.561653</v>
      </c>
      <c r="AB25" s="13">
        <v>0.561756</v>
      </c>
    </row>
    <row r="26" spans="1:28" ht="21" customHeight="1">
      <c r="A26" s="25"/>
      <c r="B26" s="42"/>
      <c r="C26" s="10"/>
      <c r="D26" s="25"/>
      <c r="E26" s="43"/>
      <c r="W26" s="12">
        <f t="shared" si="0"/>
        <v>24</v>
      </c>
      <c r="X26" s="13">
        <v>0.561858</v>
      </c>
      <c r="Y26" s="13">
        <v>0.561958</v>
      </c>
      <c r="Z26" s="13">
        <v>0.562057</v>
      </c>
      <c r="AA26" s="13">
        <v>0.562155</v>
      </c>
      <c r="AB26" s="13">
        <v>0.562251</v>
      </c>
    </row>
    <row r="27" spans="1:28" ht="21" customHeight="1">
      <c r="A27" s="25"/>
      <c r="B27" s="42"/>
      <c r="C27" s="10"/>
      <c r="D27" s="25"/>
      <c r="E27" s="44"/>
      <c r="W27" s="12">
        <f t="shared" si="0"/>
        <v>25</v>
      </c>
      <c r="X27" s="13">
        <v>0.562439</v>
      </c>
      <c r="Y27" s="13">
        <v>0.562623</v>
      </c>
      <c r="Z27" s="13">
        <v>0.562801</v>
      </c>
      <c r="AA27" s="13">
        <v>0.562974</v>
      </c>
      <c r="AB27" s="13">
        <v>0.563143</v>
      </c>
    </row>
    <row r="28" spans="1:28" ht="21" customHeight="1">
      <c r="A28" s="25"/>
      <c r="B28" s="42"/>
      <c r="C28" s="10"/>
      <c r="D28" s="25"/>
      <c r="E28" s="26"/>
      <c r="W28" s="12">
        <f t="shared" si="0"/>
        <v>26</v>
      </c>
      <c r="X28" s="13">
        <v>0.563307</v>
      </c>
      <c r="Y28" s="13">
        <v>0.563467</v>
      </c>
      <c r="Z28" s="13">
        <v>0.562624</v>
      </c>
      <c r="AA28" s="13">
        <v>0.563776</v>
      </c>
      <c r="AB28" s="13">
        <v>0.563924</v>
      </c>
    </row>
    <row r="29" spans="3:28" ht="21" customHeight="1">
      <c r="C29" s="21"/>
      <c r="W29" s="12">
        <f t="shared" si="0"/>
        <v>27</v>
      </c>
      <c r="X29" s="13">
        <v>0.564069</v>
      </c>
      <c r="Y29" s="13">
        <v>0.564211</v>
      </c>
      <c r="Z29" s="13">
        <v>0.564349</v>
      </c>
      <c r="AA29" s="13">
        <v>0.564484</v>
      </c>
      <c r="AB29" s="13">
        <v>0.564616</v>
      </c>
    </row>
    <row r="30" spans="3:28" ht="21" customHeight="1">
      <c r="C30" s="21"/>
      <c r="W30" s="12">
        <f t="shared" si="0"/>
        <v>28</v>
      </c>
      <c r="X30" s="13">
        <v>0.564932</v>
      </c>
      <c r="Y30" s="13">
        <v>0.565232</v>
      </c>
      <c r="Z30" s="13">
        <v>0.565516</v>
      </c>
      <c r="AA30" s="13">
        <v>0.565785</v>
      </c>
      <c r="AB30" s="13">
        <v>0.566041</v>
      </c>
    </row>
    <row r="31" spans="5:28" ht="21" customHeight="1">
      <c r="E31" s="98" t="s">
        <v>10</v>
      </c>
      <c r="F31" s="99"/>
      <c r="G31" s="100"/>
      <c r="H31" s="93">
        <v>2</v>
      </c>
      <c r="I31" s="93">
        <v>5</v>
      </c>
      <c r="J31" s="93">
        <v>10</v>
      </c>
      <c r="K31" s="93">
        <v>25</v>
      </c>
      <c r="L31" s="93">
        <v>50</v>
      </c>
      <c r="M31" s="93">
        <v>100</v>
      </c>
      <c r="N31" s="93">
        <v>200</v>
      </c>
      <c r="O31" s="93">
        <v>500</v>
      </c>
      <c r="P31" s="93">
        <v>1000</v>
      </c>
      <c r="Q31" s="51"/>
      <c r="W31" s="12">
        <f t="shared" si="0"/>
        <v>29</v>
      </c>
      <c r="X31" s="13">
        <v>0.566285</v>
      </c>
      <c r="Y31" s="13">
        <v>0.566517</v>
      </c>
      <c r="Z31" s="13">
        <v>0.566739</v>
      </c>
      <c r="AA31" s="13">
        <v>0.566951</v>
      </c>
      <c r="AB31" s="13">
        <v>0.567153</v>
      </c>
    </row>
    <row r="32" spans="5:28" ht="21.75" customHeight="1">
      <c r="E32" s="95" t="s">
        <v>46</v>
      </c>
      <c r="F32" s="96"/>
      <c r="G32" s="97"/>
      <c r="H32" s="94">
        <f aca="true" t="shared" si="1" ref="H32:P32">ROUND((((-LN(-LN(1-1/H31)))+$B$83*$B$84)/$B$83),2)</f>
        <v>77.79</v>
      </c>
      <c r="I32" s="94">
        <f t="shared" si="1"/>
        <v>104.69</v>
      </c>
      <c r="J32" s="94">
        <f t="shared" si="1"/>
        <v>122.51</v>
      </c>
      <c r="K32" s="94">
        <f t="shared" si="1"/>
        <v>145.02</v>
      </c>
      <c r="L32" s="94">
        <f t="shared" si="1"/>
        <v>161.72</v>
      </c>
      <c r="M32" s="94">
        <f t="shared" si="1"/>
        <v>178.29</v>
      </c>
      <c r="N32" s="94">
        <f t="shared" si="1"/>
        <v>194.81</v>
      </c>
      <c r="O32" s="94">
        <f t="shared" si="1"/>
        <v>216.6</v>
      </c>
      <c r="P32" s="94">
        <f t="shared" si="1"/>
        <v>233.06</v>
      </c>
      <c r="Q32" s="52"/>
      <c r="W32" s="12">
        <f t="shared" si="0"/>
        <v>30</v>
      </c>
      <c r="X32" s="13">
        <v>0.567347</v>
      </c>
      <c r="Y32" s="13">
        <v>0.567533</v>
      </c>
      <c r="Z32" s="13">
        <v>0.567711</v>
      </c>
      <c r="AA32" s="13">
        <v>0.567883</v>
      </c>
      <c r="AB32" s="13">
        <v>0.568047</v>
      </c>
    </row>
    <row r="33" spans="3:28" ht="24" customHeight="1">
      <c r="C33" s="21"/>
      <c r="D33" s="22"/>
      <c r="E33" s="23"/>
      <c r="F33" s="23"/>
      <c r="G33" s="23"/>
      <c r="H33" s="23"/>
      <c r="I33" s="23"/>
      <c r="J33" s="23"/>
      <c r="K33" s="23"/>
      <c r="W33" s="12">
        <f t="shared" si="0"/>
        <v>31</v>
      </c>
      <c r="X33" s="13">
        <v>0.568205</v>
      </c>
      <c r="Y33" s="13">
        <v>0.568358</v>
      </c>
      <c r="Z33" s="13">
        <v>0.568505</v>
      </c>
      <c r="AA33" s="13">
        <v>0.568646</v>
      </c>
      <c r="AB33" s="13">
        <v>0.568783</v>
      </c>
    </row>
    <row r="34" spans="3:28" ht="24" customHeight="1">
      <c r="C34" s="21"/>
      <c r="L34" s="23"/>
      <c r="M34" s="23"/>
      <c r="N34" s="23"/>
      <c r="O34" s="23"/>
      <c r="P34" s="23"/>
      <c r="Q34" s="23"/>
      <c r="R34" s="23"/>
      <c r="W34" s="12">
        <f t="shared" si="0"/>
        <v>32</v>
      </c>
      <c r="X34" s="13">
        <v>0.568915</v>
      </c>
      <c r="Y34" s="13">
        <v>0.569042</v>
      </c>
      <c r="Z34" s="13">
        <v>0.569166</v>
      </c>
      <c r="AA34" s="13">
        <v>0.569285</v>
      </c>
      <c r="AB34" s="13">
        <v>0.5694</v>
      </c>
    </row>
    <row r="35" spans="19:28" ht="21.75" customHeight="1">
      <c r="S35" s="24" t="s">
        <v>0</v>
      </c>
      <c r="T35" s="24" t="s">
        <v>0</v>
      </c>
      <c r="W35" s="12">
        <f t="shared" si="0"/>
        <v>33</v>
      </c>
      <c r="X35" s="13">
        <v>0.571552</v>
      </c>
      <c r="Y35" s="13">
        <v>0.571662</v>
      </c>
      <c r="Z35" s="13">
        <v>0.571767</v>
      </c>
      <c r="AA35" s="13">
        <v>0.571868</v>
      </c>
      <c r="AB35" s="13">
        <v>0.571965</v>
      </c>
    </row>
    <row r="36" spans="3:28" ht="21.75">
      <c r="C36" s="21"/>
      <c r="D36" s="25"/>
      <c r="E36" s="26"/>
      <c r="F36" s="26"/>
      <c r="G36" s="26"/>
      <c r="H36" s="26"/>
      <c r="I36" s="27"/>
      <c r="J36" s="26"/>
      <c r="K36" s="26"/>
      <c r="L36" s="26"/>
      <c r="M36" s="26"/>
      <c r="W36" s="12">
        <f t="shared" si="0"/>
        <v>34</v>
      </c>
      <c r="X36" s="13">
        <v>0.572587</v>
      </c>
      <c r="Y36" s="13">
        <v>0.572761</v>
      </c>
      <c r="Z36" s="13">
        <v>0.57292</v>
      </c>
      <c r="AA36" s="13">
        <v>0.573068</v>
      </c>
      <c r="AB36" s="13">
        <v>0.573333</v>
      </c>
    </row>
    <row r="37" spans="3:28" ht="21.75">
      <c r="C37" s="21"/>
      <c r="D37" s="25"/>
      <c r="E37" s="26"/>
      <c r="F37" s="26"/>
      <c r="G37" s="26"/>
      <c r="H37" s="26"/>
      <c r="I37" s="26"/>
      <c r="J37" s="26"/>
      <c r="K37" s="26"/>
      <c r="L37" s="26"/>
      <c r="M37" s="26"/>
      <c r="W37" s="12">
        <f t="shared" si="0"/>
        <v>35</v>
      </c>
      <c r="X37" s="13">
        <v>0.573564</v>
      </c>
      <c r="Y37" s="13">
        <v>0.573767</v>
      </c>
      <c r="Z37" s="13">
        <v>0.573947</v>
      </c>
      <c r="AA37" s="13">
        <v>0.574108</v>
      </c>
      <c r="AB37" s="13">
        <v>0.574253</v>
      </c>
    </row>
    <row r="38" spans="3:28" ht="21.75">
      <c r="C38" s="21"/>
      <c r="G38" s="21"/>
      <c r="H38" s="22" t="s">
        <v>11</v>
      </c>
      <c r="I38" s="23"/>
      <c r="J38" s="23" t="s">
        <v>20</v>
      </c>
      <c r="K38" s="23"/>
      <c r="L38" s="23"/>
      <c r="M38" s="23"/>
      <c r="N38" s="23"/>
      <c r="O38" s="23"/>
      <c r="W38" s="12">
        <f t="shared" si="0"/>
        <v>36</v>
      </c>
      <c r="X38" s="13">
        <v>0.574383</v>
      </c>
      <c r="Y38" s="13">
        <v>0.574502</v>
      </c>
      <c r="Z38" s="13">
        <v>0.577216</v>
      </c>
      <c r="AA38" s="28"/>
      <c r="AB38" s="28"/>
    </row>
    <row r="39" spans="3:26" ht="21.75">
      <c r="C39" s="21"/>
      <c r="W39" s="11"/>
      <c r="X39" s="11"/>
      <c r="Y39" s="11"/>
      <c r="Z39" s="11"/>
    </row>
    <row r="40" spans="3:26" ht="21.75">
      <c r="C40" s="21"/>
      <c r="W40" s="11"/>
      <c r="X40" s="11"/>
      <c r="Y40" s="11"/>
      <c r="Z40" s="11"/>
    </row>
    <row r="41" spans="3:26" ht="21.75">
      <c r="C41" s="21"/>
      <c r="G41" s="17">
        <v>2540</v>
      </c>
      <c r="H41" s="18">
        <f aca="true" t="shared" si="2" ref="H41:H49">B11</f>
        <v>73.2</v>
      </c>
      <c r="W41" s="11"/>
      <c r="X41" s="11"/>
      <c r="Y41" s="11"/>
      <c r="Z41" s="11"/>
    </row>
    <row r="42" spans="2:26" ht="21.75">
      <c r="B42" s="26"/>
      <c r="C42" s="1"/>
      <c r="G42" s="15">
        <v>2541</v>
      </c>
      <c r="H42" s="16">
        <f t="shared" si="2"/>
        <v>81.4</v>
      </c>
      <c r="W42" s="11"/>
      <c r="X42" s="11"/>
      <c r="Y42" s="11"/>
      <c r="Z42" s="11"/>
    </row>
    <row r="43" spans="1:26" ht="21.75">
      <c r="A43" s="29"/>
      <c r="B43" s="25"/>
      <c r="C43" s="1"/>
      <c r="G43" s="15">
        <v>2542</v>
      </c>
      <c r="H43" s="16">
        <f t="shared" si="2"/>
        <v>74.8</v>
      </c>
      <c r="W43" s="11"/>
      <c r="X43" s="11"/>
      <c r="Y43" s="11"/>
      <c r="Z43" s="11"/>
    </row>
    <row r="44" spans="3:26" ht="21.75">
      <c r="C44" s="1"/>
      <c r="G44" s="15">
        <v>2543</v>
      </c>
      <c r="H44" s="16">
        <f t="shared" si="2"/>
        <v>91.8</v>
      </c>
      <c r="W44" s="11"/>
      <c r="X44" s="11"/>
      <c r="Y44" s="11"/>
      <c r="Z44" s="11"/>
    </row>
    <row r="45" spans="3:26" ht="21.75">
      <c r="C45" s="30"/>
      <c r="G45" s="15">
        <v>2544</v>
      </c>
      <c r="H45" s="16">
        <f t="shared" si="2"/>
        <v>116.8</v>
      </c>
      <c r="W45" s="11"/>
      <c r="X45" s="11"/>
      <c r="Y45" s="11"/>
      <c r="Z45" s="11"/>
    </row>
    <row r="46" spans="1:26" ht="21.75">
      <c r="A46" s="31"/>
      <c r="B46" s="30"/>
      <c r="C46" s="30"/>
      <c r="G46" s="15">
        <v>2545</v>
      </c>
      <c r="H46" s="16">
        <f t="shared" si="2"/>
        <v>99.6</v>
      </c>
      <c r="W46" s="11"/>
      <c r="X46" s="11"/>
      <c r="Y46" s="11"/>
      <c r="Z46" s="11"/>
    </row>
    <row r="47" spans="1:26" ht="21.75">
      <c r="A47" s="31"/>
      <c r="B47" s="30"/>
      <c r="C47" s="30"/>
      <c r="G47" s="15">
        <v>2546</v>
      </c>
      <c r="H47" s="16">
        <f t="shared" si="2"/>
        <v>47.8</v>
      </c>
      <c r="W47" s="11"/>
      <c r="X47" s="11"/>
      <c r="Y47" s="11"/>
      <c r="Z47" s="11"/>
    </row>
    <row r="48" spans="1:26" ht="21.75">
      <c r="A48" s="31"/>
      <c r="B48" s="30"/>
      <c r="C48" s="30"/>
      <c r="G48" s="15">
        <v>2547</v>
      </c>
      <c r="H48" s="16">
        <f t="shared" si="2"/>
        <v>116.4</v>
      </c>
      <c r="W48" s="11"/>
      <c r="X48" s="11"/>
      <c r="Y48" s="11"/>
      <c r="Z48" s="11"/>
    </row>
    <row r="49" spans="1:26" ht="21.75">
      <c r="A49" s="31"/>
      <c r="B49" s="30"/>
      <c r="C49" s="30"/>
      <c r="G49" s="15">
        <v>2548</v>
      </c>
      <c r="H49" s="53">
        <f t="shared" si="2"/>
        <v>70</v>
      </c>
      <c r="W49" s="11"/>
      <c r="X49" s="11"/>
      <c r="Y49" s="11"/>
      <c r="Z49" s="11"/>
    </row>
    <row r="50" spans="1:26" ht="21.75">
      <c r="A50" s="31"/>
      <c r="B50" s="30"/>
      <c r="C50" s="30"/>
      <c r="G50" s="54">
        <v>2549</v>
      </c>
      <c r="H50" s="55">
        <v>56.6</v>
      </c>
      <c r="W50" s="11"/>
      <c r="X50" s="11"/>
      <c r="Y50" s="11"/>
      <c r="Z50" s="11"/>
    </row>
    <row r="51" spans="1:26" ht="21.75">
      <c r="A51" s="31"/>
      <c r="B51" s="30"/>
      <c r="C51" s="30"/>
      <c r="F51" s="26"/>
      <c r="G51" s="19">
        <v>2550</v>
      </c>
      <c r="H51" s="20">
        <v>62</v>
      </c>
      <c r="I51" s="26"/>
      <c r="W51" s="11"/>
      <c r="X51" s="11"/>
      <c r="Y51" s="11"/>
      <c r="Z51" s="11"/>
    </row>
    <row r="52" spans="1:26" ht="21.75">
      <c r="A52" s="31"/>
      <c r="B52" s="30"/>
      <c r="C52" s="30"/>
      <c r="F52" s="26"/>
      <c r="G52" s="26"/>
      <c r="H52" s="42"/>
      <c r="I52" s="26"/>
      <c r="W52" s="11"/>
      <c r="X52" s="11"/>
      <c r="Y52" s="11"/>
      <c r="Z52" s="11"/>
    </row>
    <row r="53" spans="1:26" ht="21.75">
      <c r="A53" s="31"/>
      <c r="B53" s="30"/>
      <c r="C53" s="30"/>
      <c r="F53" s="26"/>
      <c r="G53" s="26"/>
      <c r="H53" s="42"/>
      <c r="I53" s="26"/>
      <c r="W53" s="11"/>
      <c r="X53" s="11"/>
      <c r="Y53" s="11"/>
      <c r="Z53" s="11"/>
    </row>
    <row r="54" spans="1:26" ht="21.75">
      <c r="A54" s="31"/>
      <c r="B54" s="30"/>
      <c r="C54" s="30"/>
      <c r="F54" s="26"/>
      <c r="G54" s="26"/>
      <c r="H54" s="42"/>
      <c r="I54" s="26"/>
      <c r="W54" s="11"/>
      <c r="X54" s="11"/>
      <c r="Y54" s="11"/>
      <c r="Z54" s="11"/>
    </row>
    <row r="55" spans="1:26" ht="21.75">
      <c r="A55" s="31"/>
      <c r="B55" s="30"/>
      <c r="C55" s="30"/>
      <c r="F55" s="26"/>
      <c r="G55" s="26"/>
      <c r="H55" s="42"/>
      <c r="I55" s="26"/>
      <c r="W55" s="11"/>
      <c r="X55" s="11"/>
      <c r="Y55" s="11"/>
      <c r="Z55" s="11"/>
    </row>
    <row r="56" spans="2:23" ht="21.75">
      <c r="B56" s="1"/>
      <c r="C56" s="1"/>
      <c r="F56" s="26"/>
      <c r="G56" s="26"/>
      <c r="H56" s="42"/>
      <c r="I56" s="26"/>
      <c r="W56" s="32" t="s">
        <v>0</v>
      </c>
    </row>
    <row r="57" spans="2:24" ht="21.75">
      <c r="B57" s="1"/>
      <c r="C57" s="1"/>
      <c r="F57" s="26"/>
      <c r="G57" s="26"/>
      <c r="H57" s="42"/>
      <c r="I57" s="26"/>
      <c r="W57" s="32" t="s">
        <v>0</v>
      </c>
      <c r="X57" s="32" t="s">
        <v>12</v>
      </c>
    </row>
    <row r="58" spans="2:28" ht="21.75">
      <c r="B58" s="1"/>
      <c r="C58" s="1"/>
      <c r="F58" s="26"/>
      <c r="G58" s="26"/>
      <c r="H58" s="42"/>
      <c r="I58" s="26"/>
      <c r="W58" s="11">
        <v>1</v>
      </c>
      <c r="X58" s="33">
        <v>0</v>
      </c>
      <c r="Y58" s="11">
        <v>0.498384</v>
      </c>
      <c r="Z58" s="11">
        <v>0.643483</v>
      </c>
      <c r="AA58" s="11">
        <v>0.73147</v>
      </c>
      <c r="AB58" s="11">
        <v>0.792778</v>
      </c>
    </row>
    <row r="59" spans="2:28" ht="21.75">
      <c r="B59" s="1"/>
      <c r="C59" s="1"/>
      <c r="F59" s="26"/>
      <c r="G59" s="26"/>
      <c r="H59" s="42"/>
      <c r="I59" s="26"/>
      <c r="W59" s="11">
        <f aca="true" t="shared" si="3" ref="W59:W96">W58+1</f>
        <v>2</v>
      </c>
      <c r="X59" s="11">
        <v>0.838765</v>
      </c>
      <c r="Y59" s="11">
        <v>0.874926</v>
      </c>
      <c r="Z59" s="11">
        <v>0.904321</v>
      </c>
      <c r="AA59" s="11">
        <v>0.928816</v>
      </c>
      <c r="AB59" s="11">
        <v>0.949625</v>
      </c>
    </row>
    <row r="60" spans="2:28" ht="21.75">
      <c r="B60" s="1"/>
      <c r="C60" s="1"/>
      <c r="F60" s="26"/>
      <c r="G60" s="26"/>
      <c r="H60" s="42"/>
      <c r="I60" s="26"/>
      <c r="W60" s="11">
        <f t="shared" si="3"/>
        <v>3</v>
      </c>
      <c r="X60" s="11">
        <v>0.96758</v>
      </c>
      <c r="Y60" s="11">
        <v>0.98327</v>
      </c>
      <c r="Z60" s="11">
        <v>0.997127</v>
      </c>
      <c r="AA60" s="11">
        <v>1.009478</v>
      </c>
      <c r="AB60" s="11">
        <v>1.020571</v>
      </c>
    </row>
    <row r="61" spans="2:28" ht="21.75">
      <c r="B61" s="1"/>
      <c r="C61" s="1"/>
      <c r="F61" s="26"/>
      <c r="G61" s="26"/>
      <c r="H61" s="42"/>
      <c r="I61" s="26"/>
      <c r="W61" s="11">
        <f t="shared" si="3"/>
        <v>4</v>
      </c>
      <c r="X61" s="11">
        <v>1.030603</v>
      </c>
      <c r="Y61" s="11">
        <v>1.03973</v>
      </c>
      <c r="Z61" s="11">
        <v>1.048076</v>
      </c>
      <c r="AA61" s="11">
        <v>1.055746</v>
      </c>
      <c r="AB61" s="11">
        <v>1.062822</v>
      </c>
    </row>
    <row r="62" spans="2:28" ht="21.75">
      <c r="B62" s="1"/>
      <c r="C62" s="1"/>
      <c r="F62" s="26"/>
      <c r="G62" s="26"/>
      <c r="H62" s="42"/>
      <c r="I62" s="26"/>
      <c r="W62" s="11">
        <f t="shared" si="3"/>
        <v>5</v>
      </c>
      <c r="X62" s="11">
        <v>1.069377</v>
      </c>
      <c r="Y62" s="11">
        <v>1.07547</v>
      </c>
      <c r="Z62" s="11">
        <v>1.08115</v>
      </c>
      <c r="AA62" s="11">
        <v>1.086464</v>
      </c>
      <c r="AB62" s="11">
        <v>1.091446</v>
      </c>
    </row>
    <row r="63" spans="1:28" ht="21.75">
      <c r="A63" s="4"/>
      <c r="B63" s="34"/>
      <c r="C63" s="34"/>
      <c r="D63" s="34"/>
      <c r="E63" s="35"/>
      <c r="F63" s="48"/>
      <c r="G63" s="26"/>
      <c r="H63" s="42"/>
      <c r="I63" s="48"/>
      <c r="J63" s="35"/>
      <c r="K63" s="35"/>
      <c r="L63" s="35"/>
      <c r="M63" s="35"/>
      <c r="N63" s="35"/>
      <c r="O63" s="35"/>
      <c r="P63" s="35"/>
      <c r="Q63" s="35"/>
      <c r="R63" s="35"/>
      <c r="W63" s="11">
        <f t="shared" si="3"/>
        <v>6</v>
      </c>
      <c r="X63" s="11">
        <v>1.096128</v>
      </c>
      <c r="Y63" s="11">
        <v>1.100539</v>
      </c>
      <c r="Z63" s="11">
        <v>1.104703</v>
      </c>
      <c r="AA63" s="11">
        <v>1.108641</v>
      </c>
      <c r="AB63" s="11">
        <v>1.112374</v>
      </c>
    </row>
    <row r="64" spans="1:28" ht="21.75">
      <c r="A64" s="4"/>
      <c r="B64" s="36"/>
      <c r="C64" s="36"/>
      <c r="D64" s="36"/>
      <c r="E64" s="24"/>
      <c r="F64" s="49"/>
      <c r="G64" s="26"/>
      <c r="H64" s="42"/>
      <c r="I64" s="49"/>
      <c r="J64" s="24"/>
      <c r="K64" s="24"/>
      <c r="L64" s="24"/>
      <c r="M64" s="24"/>
      <c r="N64" s="24"/>
      <c r="O64" s="24"/>
      <c r="P64" s="24"/>
      <c r="Q64" s="24"/>
      <c r="R64" s="24"/>
      <c r="W64" s="11">
        <f t="shared" si="3"/>
        <v>7</v>
      </c>
      <c r="X64" s="11">
        <v>1.115917</v>
      </c>
      <c r="Y64" s="11">
        <v>1.119285</v>
      </c>
      <c r="Z64" s="11">
        <v>1.122493</v>
      </c>
      <c r="AA64" s="11">
        <v>1.125552</v>
      </c>
      <c r="AB64" s="11">
        <v>1.123472</v>
      </c>
    </row>
    <row r="65" spans="2:28" ht="21.75">
      <c r="B65" s="1"/>
      <c r="C65" s="1"/>
      <c r="F65" s="26"/>
      <c r="G65" s="26"/>
      <c r="H65" s="42"/>
      <c r="I65" s="26"/>
      <c r="W65" s="11">
        <f t="shared" si="3"/>
        <v>8</v>
      </c>
      <c r="X65" s="11">
        <v>1.131265</v>
      </c>
      <c r="Y65" s="11">
        <v>1.133937</v>
      </c>
      <c r="Z65" s="11">
        <v>1.136498</v>
      </c>
      <c r="AA65" s="11">
        <v>1.138955</v>
      </c>
      <c r="AB65" s="11">
        <v>1.141315</v>
      </c>
    </row>
    <row r="66" spans="2:28" ht="21.75">
      <c r="B66" s="1"/>
      <c r="C66" s="1"/>
      <c r="F66" s="26"/>
      <c r="G66" s="26"/>
      <c r="H66" s="43"/>
      <c r="I66" s="26"/>
      <c r="W66" s="11">
        <f t="shared" si="3"/>
        <v>9</v>
      </c>
      <c r="X66" s="11">
        <v>1.143582</v>
      </c>
      <c r="Y66" s="11">
        <v>1.145764</v>
      </c>
      <c r="Z66" s="11">
        <v>1.147865</v>
      </c>
      <c r="AA66" s="11">
        <v>1.14989</v>
      </c>
      <c r="AB66" s="11">
        <v>1.151843</v>
      </c>
    </row>
    <row r="67" spans="2:28" ht="21.75">
      <c r="B67" s="1"/>
      <c r="C67" s="1"/>
      <c r="F67" s="26"/>
      <c r="G67" s="26"/>
      <c r="H67" s="43"/>
      <c r="I67" s="26"/>
      <c r="W67" s="11">
        <f t="shared" si="3"/>
        <v>10</v>
      </c>
      <c r="X67" s="11">
        <v>1.153728</v>
      </c>
      <c r="Y67" s="11">
        <v>1.155549</v>
      </c>
      <c r="Z67" s="11">
        <v>1.15731</v>
      </c>
      <c r="AA67" s="11">
        <v>1.16676</v>
      </c>
      <c r="AB67" s="11">
        <v>1.160661</v>
      </c>
    </row>
    <row r="68" spans="2:28" ht="21.75">
      <c r="B68" s="1"/>
      <c r="C68" s="1"/>
      <c r="F68" s="26"/>
      <c r="G68" s="26"/>
      <c r="H68" s="43"/>
      <c r="I68" s="26"/>
      <c r="W68" s="11">
        <f t="shared" si="3"/>
        <v>11</v>
      </c>
      <c r="X68" s="11">
        <v>1.162257</v>
      </c>
      <c r="Y68" s="11">
        <v>1.163804</v>
      </c>
      <c r="Z68" s="11">
        <v>1.165305</v>
      </c>
      <c r="AA68" s="11">
        <v>1.173438</v>
      </c>
      <c r="AB68" s="11">
        <v>1.168173</v>
      </c>
    </row>
    <row r="69" spans="2:28" ht="21.75">
      <c r="B69" s="1"/>
      <c r="C69" s="1"/>
      <c r="F69" s="26"/>
      <c r="G69" s="26"/>
      <c r="H69" s="43"/>
      <c r="I69" s="26"/>
      <c r="W69" s="11">
        <f t="shared" si="3"/>
        <v>12</v>
      </c>
      <c r="X69" s="11">
        <v>1.169546</v>
      </c>
      <c r="Y69" s="11">
        <v>1.17088</v>
      </c>
      <c r="Z69" s="11">
        <v>1.172176</v>
      </c>
      <c r="AA69" s="11">
        <v>1.179263</v>
      </c>
      <c r="AB69" s="11">
        <v>1.174665</v>
      </c>
    </row>
    <row r="70" spans="2:28" ht="21.75">
      <c r="B70" s="1"/>
      <c r="C70" s="1"/>
      <c r="F70" s="26"/>
      <c r="G70" s="26"/>
      <c r="H70" s="43"/>
      <c r="I70" s="26"/>
      <c r="W70" s="11">
        <f t="shared" si="3"/>
        <v>13</v>
      </c>
      <c r="X70" s="11">
        <v>1.17586</v>
      </c>
      <c r="Y70" s="11">
        <v>1.177024</v>
      </c>
      <c r="Z70" s="11">
        <v>1.178158</v>
      </c>
      <c r="AA70" s="11">
        <v>1.184398</v>
      </c>
      <c r="AB70" s="11">
        <v>1.180341</v>
      </c>
    </row>
    <row r="71" spans="2:28" ht="21.75">
      <c r="B71" s="1"/>
      <c r="C71" s="1"/>
      <c r="F71" s="26"/>
      <c r="G71" s="26"/>
      <c r="H71" s="43"/>
      <c r="I71" s="26"/>
      <c r="W71" s="11">
        <f t="shared" si="3"/>
        <v>14</v>
      </c>
      <c r="X71" s="11">
        <v>1.181392</v>
      </c>
      <c r="Y71" s="11">
        <v>1.182418</v>
      </c>
      <c r="Z71" s="11">
        <v>1.18342</v>
      </c>
      <c r="AA71" s="11">
        <v>1.188964</v>
      </c>
      <c r="AB71" s="11">
        <v>1.185353</v>
      </c>
    </row>
    <row r="72" spans="2:28" ht="21.75">
      <c r="B72" s="1"/>
      <c r="C72" s="1"/>
      <c r="F72" s="26"/>
      <c r="G72" s="26"/>
      <c r="H72" s="43"/>
      <c r="I72" s="26"/>
      <c r="W72" s="11">
        <f t="shared" si="3"/>
        <v>15</v>
      </c>
      <c r="X72" s="11">
        <v>1.186287</v>
      </c>
      <c r="Y72" s="11">
        <v>1.187199</v>
      </c>
      <c r="Z72" s="11">
        <v>1.188091</v>
      </c>
      <c r="AA72" s="11">
        <v>1.193056</v>
      </c>
      <c r="AB72" s="11">
        <v>1.189818</v>
      </c>
    </row>
    <row r="73" spans="2:28" ht="21.75">
      <c r="B73" s="1"/>
      <c r="C73" s="1"/>
      <c r="F73" s="26"/>
      <c r="G73" s="26"/>
      <c r="H73" s="43"/>
      <c r="I73" s="26"/>
      <c r="W73" s="11">
        <f t="shared" si="3"/>
        <v>16</v>
      </c>
      <c r="X73" s="11">
        <v>1.190653</v>
      </c>
      <c r="Y73" s="11">
        <v>1.191471</v>
      </c>
      <c r="Z73" s="11">
        <v>1.192272</v>
      </c>
      <c r="AA73" s="11">
        <v>1.196747</v>
      </c>
      <c r="AB73" s="11">
        <v>1.193824</v>
      </c>
    </row>
    <row r="74" spans="2:28" ht="21.75">
      <c r="B74" s="1"/>
      <c r="C74" s="1"/>
      <c r="F74" s="26"/>
      <c r="G74" s="26"/>
      <c r="H74" s="43"/>
      <c r="I74" s="26"/>
      <c r="W74" s="11">
        <f t="shared" si="3"/>
        <v>17</v>
      </c>
      <c r="X74" s="11">
        <v>1.194577</v>
      </c>
      <c r="Y74" s="11">
        <v>1.195315</v>
      </c>
      <c r="Z74" s="11">
        <v>1.196038</v>
      </c>
      <c r="AA74" s="11">
        <v>1.22298</v>
      </c>
      <c r="AB74" s="11">
        <v>1.197443</v>
      </c>
    </row>
    <row r="75" spans="2:28" ht="21.75">
      <c r="B75" s="1"/>
      <c r="C75" s="1"/>
      <c r="F75" s="26"/>
      <c r="G75" s="26"/>
      <c r="H75" s="44"/>
      <c r="I75" s="26"/>
      <c r="W75" s="11">
        <f t="shared" si="3"/>
        <v>18</v>
      </c>
      <c r="X75" s="11">
        <v>1.198126</v>
      </c>
      <c r="Y75" s="11">
        <v>1.198795</v>
      </c>
      <c r="Z75" s="11">
        <v>1.199453</v>
      </c>
      <c r="AA75" s="11">
        <v>1.203154</v>
      </c>
      <c r="AB75" s="11">
        <v>1.200731</v>
      </c>
    </row>
    <row r="76" spans="2:28" ht="21.75">
      <c r="B76" s="1"/>
      <c r="C76" s="1"/>
      <c r="F76" s="26"/>
      <c r="G76" s="26"/>
      <c r="H76" s="26"/>
      <c r="I76" s="26"/>
      <c r="W76" s="11">
        <f t="shared" si="3"/>
        <v>19</v>
      </c>
      <c r="X76" s="11">
        <v>1.201353</v>
      </c>
      <c r="Y76" s="11">
        <v>1.201964</v>
      </c>
      <c r="Z76" s="11">
        <v>1.202564</v>
      </c>
      <c r="AA76" s="11">
        <v>1.205956</v>
      </c>
      <c r="AB76" s="11">
        <v>1.203734</v>
      </c>
    </row>
    <row r="77" spans="2:28" ht="21.75">
      <c r="B77" s="1"/>
      <c r="C77" s="1"/>
      <c r="F77" s="26"/>
      <c r="G77" s="26"/>
      <c r="H77" s="26"/>
      <c r="I77" s="26"/>
      <c r="W77" s="11">
        <f t="shared" si="3"/>
        <v>20</v>
      </c>
      <c r="X77" s="11">
        <v>1.204304</v>
      </c>
      <c r="Y77" s="11">
        <v>1.204864</v>
      </c>
      <c r="Z77" s="11">
        <v>1.205414</v>
      </c>
      <c r="AA77" s="11">
        <v>1.208535</v>
      </c>
      <c r="AB77" s="11">
        <v>1.206489</v>
      </c>
    </row>
    <row r="78" spans="1:28" ht="21.75">
      <c r="A78" s="37">
        <f>ROUND(U3/5,0)</f>
        <v>2</v>
      </c>
      <c r="B78" s="1"/>
      <c r="C78" s="1"/>
      <c r="D78" s="38">
        <f>+A78+1</f>
        <v>3</v>
      </c>
      <c r="F78" s="26"/>
      <c r="G78" s="26"/>
      <c r="H78" s="26"/>
      <c r="I78" s="26"/>
      <c r="W78" s="11">
        <f t="shared" si="3"/>
        <v>21</v>
      </c>
      <c r="X78" s="11">
        <v>1.207013</v>
      </c>
      <c r="Y78" s="11">
        <v>1.207528</v>
      </c>
      <c r="Z78" s="11">
        <v>1.208036</v>
      </c>
      <c r="AA78" s="11">
        <v>1.210919</v>
      </c>
      <c r="AB78" s="11">
        <v>1.209027</v>
      </c>
    </row>
    <row r="79" spans="1:28" ht="21.75">
      <c r="A79" s="37">
        <f>U3-((A78-1)*5)</f>
        <v>6</v>
      </c>
      <c r="B79" s="1"/>
      <c r="C79" s="1"/>
      <c r="F79" s="26"/>
      <c r="G79" s="26"/>
      <c r="H79" s="26"/>
      <c r="I79" s="26"/>
      <c r="W79" s="11">
        <f t="shared" si="3"/>
        <v>22</v>
      </c>
      <c r="X79" s="11">
        <v>1.209511</v>
      </c>
      <c r="Y79" s="11">
        <v>1.209987</v>
      </c>
      <c r="Z79" s="11">
        <v>1.210487</v>
      </c>
      <c r="AA79" s="11">
        <v>1.210129</v>
      </c>
      <c r="AB79" s="11">
        <v>1.211374</v>
      </c>
    </row>
    <row r="80" spans="1:28" ht="21.75">
      <c r="A80" s="37" t="s">
        <v>13</v>
      </c>
      <c r="B80" s="39">
        <f>IF($A$79&gt;=6,VLOOKUP($D$78,$W$3:$AB$38,$A$79-4),VLOOKUP($A$78,$W$3:$AB$38,$A$79+1))</f>
        <v>0.499614</v>
      </c>
      <c r="C80" s="39"/>
      <c r="F80" s="26"/>
      <c r="G80" s="26"/>
      <c r="H80" s="26"/>
      <c r="I80" s="26"/>
      <c r="W80" s="11">
        <f t="shared" si="3"/>
        <v>23</v>
      </c>
      <c r="X80" s="11">
        <v>1.211823</v>
      </c>
      <c r="Y80" s="11">
        <v>1.212265</v>
      </c>
      <c r="Z80" s="11">
        <v>1.2127</v>
      </c>
      <c r="AA80" s="11">
        <v>1.215186</v>
      </c>
      <c r="AB80" s="11">
        <v>1.213552</v>
      </c>
    </row>
    <row r="81" spans="1:28" ht="21.75">
      <c r="A81" s="37" t="s">
        <v>14</v>
      </c>
      <c r="B81" s="39">
        <f>IF($A$79&gt;=6,VLOOKUP($D$78,$W$58:$AB$97,$A$79-4),VLOOKUP($A$78,$W$58:$AB$97,$A$79+1))</f>
        <v>0.96758</v>
      </c>
      <c r="C81" s="39"/>
      <c r="F81" s="26"/>
      <c r="G81" s="26"/>
      <c r="H81" s="26"/>
      <c r="I81" s="26"/>
      <c r="W81" s="11">
        <f t="shared" si="3"/>
        <v>24</v>
      </c>
      <c r="X81" s="11">
        <v>1.213969</v>
      </c>
      <c r="Y81" s="11">
        <v>1.214381</v>
      </c>
      <c r="Z81" s="11">
        <v>1.214786</v>
      </c>
      <c r="AA81" s="11">
        <v>1.21855</v>
      </c>
      <c r="AB81" s="11">
        <v>1.21558</v>
      </c>
    </row>
    <row r="82" spans="2:28" ht="21.75">
      <c r="B82" s="1"/>
      <c r="C82" s="1"/>
      <c r="F82" s="26"/>
      <c r="G82" s="26"/>
      <c r="H82" s="26"/>
      <c r="I82" s="26"/>
      <c r="W82" s="11">
        <f t="shared" si="3"/>
        <v>25</v>
      </c>
      <c r="X82" s="11">
        <v>1.216353</v>
      </c>
      <c r="Y82" s="11">
        <v>1.217105</v>
      </c>
      <c r="Z82" s="11">
        <v>1.217837</v>
      </c>
      <c r="AA82" s="11">
        <v>1.221858</v>
      </c>
      <c r="AB82" s="11">
        <v>1.219245</v>
      </c>
    </row>
    <row r="83" spans="1:28" ht="21.75">
      <c r="A83" s="37" t="s">
        <v>15</v>
      </c>
      <c r="B83" s="40">
        <f>B81/U6</f>
        <v>0.042122848077709975</v>
      </c>
      <c r="C83" s="40"/>
      <c r="F83" s="26"/>
      <c r="G83" s="26"/>
      <c r="H83" s="26"/>
      <c r="I83" s="26"/>
      <c r="W83" s="11">
        <f t="shared" si="3"/>
        <v>26</v>
      </c>
      <c r="X83" s="11">
        <v>1.219923</v>
      </c>
      <c r="Y83" s="11">
        <v>1.220584</v>
      </c>
      <c r="Z83" s="11">
        <v>1.221229</v>
      </c>
      <c r="AA83" s="11">
        <v>1.224972</v>
      </c>
      <c r="AB83" s="11">
        <v>1.222473</v>
      </c>
    </row>
    <row r="84" spans="1:28" ht="21.75">
      <c r="A84" s="37" t="s">
        <v>16</v>
      </c>
      <c r="B84" s="40">
        <f>U4-(B80/B83)</f>
        <v>69.08457564480918</v>
      </c>
      <c r="C84" s="40"/>
      <c r="F84" s="26"/>
      <c r="G84" s="26"/>
      <c r="H84" s="26"/>
      <c r="I84" s="26"/>
      <c r="W84" s="11">
        <f t="shared" si="3"/>
        <v>27</v>
      </c>
      <c r="X84" s="11">
        <v>1.223073</v>
      </c>
      <c r="Y84" s="11">
        <v>1.222659</v>
      </c>
      <c r="Z84" s="11">
        <v>1.224232</v>
      </c>
      <c r="AA84" s="11">
        <v>1.230219</v>
      </c>
      <c r="AB84" s="11">
        <v>1.22534</v>
      </c>
    </row>
    <row r="85" spans="2:28" ht="21.75">
      <c r="B85" s="1"/>
      <c r="C85" s="1"/>
      <c r="F85" s="26"/>
      <c r="G85" s="26"/>
      <c r="H85" s="26"/>
      <c r="I85" s="26"/>
      <c r="W85" s="11">
        <f t="shared" si="3"/>
        <v>28</v>
      </c>
      <c r="X85" s="11">
        <v>1.226657</v>
      </c>
      <c r="Y85" s="11">
        <v>1.227906</v>
      </c>
      <c r="Z85" s="11">
        <v>1.229092</v>
      </c>
      <c r="AA85" s="11">
        <v>1.235121</v>
      </c>
      <c r="AB85" s="11">
        <v>1.231292</v>
      </c>
    </row>
    <row r="86" spans="2:28" ht="21.75">
      <c r="B86" s="1"/>
      <c r="C86" s="1"/>
      <c r="F86" s="26"/>
      <c r="G86" s="26"/>
      <c r="H86" s="26"/>
      <c r="I86" s="26"/>
      <c r="W86" s="11">
        <f t="shared" si="3"/>
        <v>29</v>
      </c>
      <c r="X86" s="11">
        <v>1.232316</v>
      </c>
      <c r="Y86" s="11">
        <v>1.233293</v>
      </c>
      <c r="Z86" s="11">
        <v>1.234227</v>
      </c>
      <c r="AA86" s="11">
        <v>1.235121</v>
      </c>
      <c r="AB86" s="11">
        <v>1.235977</v>
      </c>
    </row>
    <row r="87" spans="2:28" ht="21.75">
      <c r="B87" s="1"/>
      <c r="C87" s="1"/>
      <c r="F87" s="26"/>
      <c r="G87" s="26"/>
      <c r="H87" s="26"/>
      <c r="I87" s="26"/>
      <c r="W87" s="11">
        <f t="shared" si="3"/>
        <v>30</v>
      </c>
      <c r="X87" s="11">
        <v>1.236799</v>
      </c>
      <c r="Y87" s="11">
        <v>1.237587</v>
      </c>
      <c r="Z87" s="11">
        <v>1.238345</v>
      </c>
      <c r="AA87" s="11">
        <v>1.239074</v>
      </c>
      <c r="AB87" s="11">
        <v>1.239775</v>
      </c>
    </row>
    <row r="88" spans="2:28" ht="21.75">
      <c r="B88" s="1"/>
      <c r="C88" s="1"/>
      <c r="U88" s="41"/>
      <c r="W88" s="11">
        <f t="shared" si="3"/>
        <v>31</v>
      </c>
      <c r="X88" s="11">
        <v>1.240451</v>
      </c>
      <c r="Y88" s="11">
        <v>1.241102</v>
      </c>
      <c r="Z88" s="11">
        <v>1.241731</v>
      </c>
      <c r="AA88" s="11">
        <v>1.242338</v>
      </c>
      <c r="AB88" s="11">
        <v>1.242924</v>
      </c>
    </row>
    <row r="89" spans="2:28" ht="21.75">
      <c r="B89" s="1"/>
      <c r="C89" s="1"/>
      <c r="W89" s="11">
        <f t="shared" si="3"/>
        <v>32</v>
      </c>
      <c r="X89" s="11">
        <v>1.243492</v>
      </c>
      <c r="Y89" s="11">
        <v>1.24404</v>
      </c>
      <c r="Z89" s="11">
        <v>1.244571</v>
      </c>
      <c r="AA89" s="11">
        <v>1.245086</v>
      </c>
      <c r="AB89" s="11">
        <v>1.245585</v>
      </c>
    </row>
    <row r="90" spans="2:28" ht="21.75">
      <c r="B90" s="1"/>
      <c r="C90" s="1"/>
      <c r="W90" s="11">
        <f t="shared" si="3"/>
        <v>33</v>
      </c>
      <c r="X90" s="11">
        <v>1.246068</v>
      </c>
      <c r="Y90" s="11">
        <v>1.246538</v>
      </c>
      <c r="Z90" s="11">
        <v>1.246993</v>
      </c>
      <c r="AA90" s="11">
        <v>1.247436</v>
      </c>
      <c r="AB90" s="11">
        <v>1.247866</v>
      </c>
    </row>
    <row r="91" spans="2:28" ht="21.75">
      <c r="B91" s="1"/>
      <c r="C91" s="1"/>
      <c r="W91" s="11">
        <f t="shared" si="3"/>
        <v>34</v>
      </c>
      <c r="X91" s="11">
        <v>1.248691</v>
      </c>
      <c r="Y91" s="11">
        <v>1.249472</v>
      </c>
      <c r="Z91" s="11">
        <v>1.250213</v>
      </c>
      <c r="AA91" s="11">
        <v>1.250916</v>
      </c>
      <c r="AB91" s="11">
        <v>1.251586</v>
      </c>
    </row>
    <row r="92" spans="2:28" ht="21.75">
      <c r="B92" s="1"/>
      <c r="C92" s="1"/>
      <c r="W92" s="11">
        <f t="shared" si="3"/>
        <v>35</v>
      </c>
      <c r="X92" s="11">
        <v>1.252224</v>
      </c>
      <c r="Y92" s="11">
        <v>1.252832</v>
      </c>
      <c r="Z92" s="11">
        <v>1.253413</v>
      </c>
      <c r="AA92" s="11">
        <v>1.253969</v>
      </c>
      <c r="AB92" s="11">
        <v>1.254501</v>
      </c>
    </row>
    <row r="93" spans="2:28" ht="21.75">
      <c r="B93" s="1"/>
      <c r="C93" s="1"/>
      <c r="W93" s="11">
        <f t="shared" si="3"/>
        <v>36</v>
      </c>
      <c r="X93" s="11">
        <v>1.25501</v>
      </c>
      <c r="Y93" s="11">
        <v>1.255499</v>
      </c>
      <c r="Z93" s="11">
        <v>1.255969</v>
      </c>
      <c r="AA93" s="11">
        <v>1.25642</v>
      </c>
      <c r="AB93" s="11">
        <v>1.256854</v>
      </c>
    </row>
    <row r="94" spans="2:28" ht="21.75">
      <c r="B94" s="1"/>
      <c r="C94" s="1"/>
      <c r="W94" s="11">
        <f t="shared" si="3"/>
        <v>37</v>
      </c>
      <c r="X94" s="11">
        <v>1.257272</v>
      </c>
      <c r="Y94" s="11">
        <v>1.257675</v>
      </c>
      <c r="Z94" s="11">
        <v>2.258064</v>
      </c>
      <c r="AA94" s="11">
        <v>1.258438</v>
      </c>
      <c r="AB94" s="11">
        <v>1.2588</v>
      </c>
    </row>
    <row r="95" spans="2:28" ht="21.75">
      <c r="B95" s="1"/>
      <c r="C95" s="1"/>
      <c r="W95" s="11">
        <f t="shared" si="3"/>
        <v>38</v>
      </c>
      <c r="X95" s="11">
        <v>1.259653</v>
      </c>
      <c r="Y95" s="11">
        <v>1.260439</v>
      </c>
      <c r="Z95" s="11">
        <v>1.261167</v>
      </c>
      <c r="AA95" s="11">
        <v>1.261841</v>
      </c>
      <c r="AB95" s="11">
        <v>1.263056</v>
      </c>
    </row>
    <row r="96" spans="2:28" ht="21.75">
      <c r="B96" s="1"/>
      <c r="C96" s="1"/>
      <c r="W96" s="11">
        <f t="shared" si="3"/>
        <v>39</v>
      </c>
      <c r="X96" s="11">
        <v>1.26412</v>
      </c>
      <c r="Y96" s="11">
        <v>1.265061</v>
      </c>
      <c r="Z96" s="11">
        <v>1.265899</v>
      </c>
      <c r="AA96" s="11">
        <v>1.266651</v>
      </c>
      <c r="AB96" s="11">
        <v>1.267331</v>
      </c>
    </row>
    <row r="97" spans="2:26" ht="21.75">
      <c r="B97" s="1"/>
      <c r="C97" s="1"/>
      <c r="W97" s="11">
        <v>40</v>
      </c>
      <c r="X97" s="11">
        <v>1.267948</v>
      </c>
      <c r="Y97" s="11">
        <v>1.268511</v>
      </c>
      <c r="Z97" s="11">
        <v>1.28255</v>
      </c>
    </row>
    <row r="98" spans="2:3" ht="21.75">
      <c r="B98" s="1"/>
      <c r="C98" s="1"/>
    </row>
    <row r="99" spans="2:3" ht="21.75">
      <c r="B99" s="1"/>
      <c r="C99" s="1"/>
    </row>
    <row r="100" spans="2:3" ht="21.75">
      <c r="B100" s="1"/>
      <c r="C100" s="1"/>
    </row>
    <row r="101" spans="2:3" ht="21.75">
      <c r="B101" s="1"/>
      <c r="C101" s="1"/>
    </row>
  </sheetData>
  <mergeCells count="4">
    <mergeCell ref="E32:G32"/>
    <mergeCell ref="E31:G31"/>
    <mergeCell ref="A9:B9"/>
    <mergeCell ref="A8:B8"/>
  </mergeCells>
  <printOptions/>
  <pageMargins left="0.21" right="0.12" top="0.1968503937007874" bottom="0.1968503937007874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Hydro-1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center</dc:creator>
  <cp:keywords/>
  <dc:description/>
  <cp:lastModifiedBy>u</cp:lastModifiedBy>
  <cp:lastPrinted>2008-07-16T04:05:59Z</cp:lastPrinted>
  <dcterms:created xsi:type="dcterms:W3CDTF">2004-08-27T04:01:37Z</dcterms:created>
  <dcterms:modified xsi:type="dcterms:W3CDTF">2008-07-16T04:08:21Z</dcterms:modified>
  <cp:category/>
  <cp:version/>
  <cp:contentType/>
  <cp:contentStatus/>
</cp:coreProperties>
</file>